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3F286E25-E1A2-42D7-95A3-8A809FB986AD}" xr6:coauthVersionLast="44" xr6:coauthVersionMax="44" xr10:uidLastSave="{00000000-0000-0000-0000-000000000000}"/>
  <bookViews>
    <workbookView xWindow="-110" yWindow="-110" windowWidth="19420" windowHeight="10420" xr2:uid="{7882FE2D-8107-4561-BCE3-E37C451E5F6B}"/>
  </bookViews>
  <sheets>
    <sheet name="Oʻahu Bus Forecast" sheetId="1" r:id="rId1"/>
    <sheet name="Hawaiʻi Island Bus Forecast" sheetId="2" r:id="rId2"/>
    <sheet name="Maui Bus Forecast" sheetId="3" r:id="rId3"/>
    <sheet name="Other Assumptions" sheetId="4" r:id="rId4"/>
    <sheet name="Proterra Bus Specifications" sheetId="5" r:id="rId5"/>
  </sheets>
  <definedNames>
    <definedName name="_xlnm.Print_Area" localSheetId="3">'Other Assumptions'!$A$1:$N$28</definedName>
    <definedName name="_xlnm.Print_Area" localSheetId="4">'Proterra Bus Specifications'!$A$1:$Q$35</definedName>
    <definedName name="_xlnm.Print_Titles" localSheetId="1">'Hawaiʻi Island Bus Forecast'!$A:$B</definedName>
    <definedName name="_xlnm.Print_Titles" localSheetId="2">'Maui Bus Forecast'!$A:$B</definedName>
    <definedName name="_xlnm.Print_Titles" localSheetId="0">'Oʻahu Bus Forecast'!$A:$B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4" l="1"/>
  <c r="N13" i="4" l="1"/>
  <c r="K13" i="4"/>
  <c r="H13" i="4"/>
  <c r="G13" i="4"/>
  <c r="F13" i="4"/>
  <c r="E13" i="4"/>
  <c r="D13" i="4"/>
  <c r="C13" i="4"/>
  <c r="L13" i="4"/>
  <c r="I13" i="4"/>
  <c r="H7" i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G7" i="1"/>
  <c r="C18" i="4" l="1"/>
  <c r="C25" i="4" s="1"/>
  <c r="C19" i="4"/>
  <c r="C26" i="4" s="1"/>
  <c r="G18" i="4"/>
  <c r="G25" i="4" s="1"/>
  <c r="G19" i="4"/>
  <c r="G26" i="4" s="1"/>
  <c r="D18" i="4"/>
  <c r="D25" i="4" s="1"/>
  <c r="D19" i="4"/>
  <c r="D26" i="4" s="1"/>
  <c r="H18" i="4"/>
  <c r="H25" i="4" s="1"/>
  <c r="H19" i="4"/>
  <c r="H26" i="4" s="1"/>
  <c r="E18" i="4"/>
  <c r="E25" i="4" s="1"/>
  <c r="E19" i="4"/>
  <c r="E26" i="4" s="1"/>
  <c r="K18" i="4"/>
  <c r="K25" i="4" s="1"/>
  <c r="K19" i="4"/>
  <c r="K26" i="4" s="1"/>
  <c r="F19" i="4"/>
  <c r="F26" i="4" s="1"/>
  <c r="F18" i="4"/>
  <c r="F25" i="4" s="1"/>
  <c r="N19" i="4"/>
  <c r="N26" i="4" s="1"/>
  <c r="N18" i="4"/>
  <c r="N25" i="4" s="1"/>
  <c r="N28" i="4" s="1"/>
  <c r="L18" i="4"/>
  <c r="L25" i="4" s="1"/>
  <c r="L19" i="4"/>
  <c r="L26" i="4" s="1"/>
  <c r="I19" i="4"/>
  <c r="I26" i="4" s="1"/>
  <c r="I18" i="4"/>
  <c r="I25" i="4" s="1"/>
  <c r="K28" i="4" l="1"/>
  <c r="H28" i="4"/>
  <c r="G28" i="4"/>
  <c r="F28" i="4"/>
  <c r="E28" i="4"/>
  <c r="D28" i="4"/>
  <c r="C28" i="4"/>
  <c r="L28" i="4"/>
  <c r="I2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2" authorId="0" shapeId="0" xr:uid="{0BC07BC6-C5DD-46E1-A5B3-727420EF2996}">
      <text>
        <r>
          <rPr>
            <sz val="9"/>
            <color indexed="81"/>
            <rFont val="Tahoma"/>
            <family val="2"/>
          </rPr>
          <t>Information provided by bus operator</t>
        </r>
      </text>
    </comment>
    <comment ref="F14" authorId="0" shapeId="0" xr:uid="{53112016-CA16-4654-8A56-1C0FC79A392D}">
      <text>
        <r>
          <rPr>
            <sz val="9"/>
            <color indexed="81"/>
            <rFont val="Tahoma"/>
            <family val="2"/>
          </rPr>
          <t>Information provided by bus operator</t>
        </r>
      </text>
    </comment>
    <comment ref="B18" authorId="0" shapeId="0" xr:uid="{5987CDB0-7911-42C1-AE55-2D0BAEE0B092}">
      <text>
        <r>
          <rPr>
            <sz val="9"/>
            <color indexed="81"/>
            <rFont val="Tahoma"/>
            <family val="2"/>
          </rPr>
          <t>Estimates 14 holidays</t>
        </r>
      </text>
    </comment>
    <comment ref="I18" authorId="0" shapeId="0" xr:uid="{E129C2D9-68CE-4870-B41E-263E15A9CE06}">
      <text>
        <r>
          <rPr>
            <sz val="9"/>
            <color indexed="81"/>
            <rFont val="Tahoma"/>
            <family val="2"/>
          </rPr>
          <t>2050 DoE school = 193 days</t>
        </r>
      </text>
    </comment>
    <comment ref="L18" authorId="0" shapeId="0" xr:uid="{5EA8A54D-50C0-4377-9F5E-D4056CDA7D5E}">
      <text>
        <r>
          <rPr>
            <sz val="9"/>
            <color indexed="81"/>
            <rFont val="Tahoma"/>
            <family val="2"/>
          </rPr>
          <t>2050 DoE school = 160 days</t>
        </r>
      </text>
    </comment>
  </commentList>
</comments>
</file>

<file path=xl/sharedStrings.xml><?xml version="1.0" encoding="utf-8"?>
<sst xmlns="http://schemas.openxmlformats.org/spreadsheetml/2006/main" count="57" uniqueCount="38">
  <si>
    <t>Oahu eBus Forecast</t>
  </si>
  <si>
    <t>eBus Forecast</t>
  </si>
  <si>
    <t>Visitors 1</t>
  </si>
  <si>
    <t>number of buses</t>
  </si>
  <si>
    <t>Airport 1</t>
  </si>
  <si>
    <t>Airport 2</t>
  </si>
  <si>
    <t>County</t>
  </si>
  <si>
    <t>Visitors 2</t>
  </si>
  <si>
    <t>Other</t>
  </si>
  <si>
    <t>School Bus</t>
  </si>
  <si>
    <t>Hawaii Island eBus Forecast</t>
  </si>
  <si>
    <t>Maui Island eBus Forecast</t>
  </si>
  <si>
    <t>School</t>
  </si>
  <si>
    <t>ebus - Assumptions</t>
  </si>
  <si>
    <t>Operator</t>
  </si>
  <si>
    <t>Oahu</t>
  </si>
  <si>
    <t>Maui</t>
  </si>
  <si>
    <t>Hawaii Island</t>
  </si>
  <si>
    <t>Oahu County</t>
  </si>
  <si>
    <t>school</t>
  </si>
  <si>
    <t>Maui County</t>
  </si>
  <si>
    <t>Hawaii County</t>
  </si>
  <si>
    <t>Operational Stats</t>
  </si>
  <si>
    <t>Operating Time (hours)</t>
  </si>
  <si>
    <t>Daily Distance (mi)</t>
  </si>
  <si>
    <t>Technical Stats</t>
  </si>
  <si>
    <t>kWh per mile</t>
  </si>
  <si>
    <t>kWh Usage per day</t>
  </si>
  <si>
    <t>Storage</t>
  </si>
  <si>
    <t>5 weekdays</t>
  </si>
  <si>
    <t>2 weekends</t>
  </si>
  <si>
    <t>2050 Annual Sales</t>
  </si>
  <si>
    <t>Total days</t>
  </si>
  <si>
    <t>Forecasted buses</t>
  </si>
  <si>
    <t>Weekend Factor</t>
  </si>
  <si>
    <t>Total Weekday Sales</t>
  </si>
  <si>
    <t>Total Weekend Sales</t>
  </si>
  <si>
    <t>Estimated Total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</si>
</sst>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onsolas"/>
      <family val="3"/>
    </font>
    <font>
      <b/>
      <sz val="11"/>
      <color theme="1"/>
      <name val="Consolas"/>
      <family val="3"/>
    </font>
    <font>
      <sz val="9"/>
      <color theme="1"/>
      <name val="Consolas"/>
      <family val="3"/>
    </font>
    <font>
      <b/>
      <sz val="9"/>
      <color theme="1"/>
      <name val="Consolas"/>
      <family val="3"/>
    </font>
    <font>
      <u/>
      <sz val="9"/>
      <color theme="1"/>
      <name val="Consolas"/>
      <family val="3"/>
    </font>
    <font>
      <sz val="9"/>
      <color indexed="81"/>
      <name val="Tahoma"/>
      <family val="2"/>
    </font>
    <font>
      <sz val="11"/>
      <name val="Consolas"/>
      <family val="3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quotePrefix="1" applyFont="1" applyAlignment="1">
      <alignment horizontal="left"/>
    </xf>
    <xf numFmtId="2" fontId="3" fillId="0" borderId="0" xfId="0" applyNumberFormat="1" applyFont="1"/>
    <xf numFmtId="2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2" fontId="5" fillId="0" borderId="0" xfId="0" quotePrefix="1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0" fontId="3" fillId="0" borderId="1" xfId="0" applyFont="1" applyBorder="1"/>
    <xf numFmtId="1" fontId="3" fillId="0" borderId="0" xfId="0" applyNumberFormat="1" applyFont="1"/>
    <xf numFmtId="4" fontId="3" fillId="0" borderId="0" xfId="0" applyNumberFormat="1" applyFont="1"/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7" fillId="0" borderId="0" xfId="0" applyFont="1"/>
    <xf numFmtId="1" fontId="7" fillId="0" borderId="0" xfId="0" applyNumberFormat="1" applyFont="1"/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17</xdr:row>
      <xdr:rowOff>82550</xdr:rowOff>
    </xdr:from>
    <xdr:to>
      <xdr:col>16</xdr:col>
      <xdr:colOff>519428</xdr:colOff>
      <xdr:row>33</xdr:row>
      <xdr:rowOff>183769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D82E7A-4B28-457C-BAFD-ED77A6C34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3213100"/>
          <a:ext cx="10171428" cy="304761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146050</xdr:colOff>
      <xdr:row>0</xdr:row>
      <xdr:rowOff>38100</xdr:rowOff>
    </xdr:from>
    <xdr:to>
      <xdr:col>16</xdr:col>
      <xdr:colOff>563878</xdr:colOff>
      <xdr:row>16</xdr:row>
      <xdr:rowOff>15509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4276C08-663F-4858-840F-1AF269ABB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050" y="38100"/>
          <a:ext cx="10171428" cy="292380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40C5B-DA66-4235-BD4F-64557FFFA33E}">
  <dimension ref="A1:AI18"/>
  <sheetViews>
    <sheetView tabSelected="1" zoomScale="70" zoomScaleNormal="70" workbookViewId="0"/>
  </sheetViews>
  <sheetFormatPr defaultColWidth="9.1796875" defaultRowHeight="14.5" x14ac:dyDescent="0.35"/>
  <cols>
    <col min="1" max="1" width="22.453125" style="1" customWidth="1"/>
    <col min="2" max="2" width="17.453125" style="1" bestFit="1" customWidth="1"/>
    <col min="3" max="35" width="9.1796875" style="1" customWidth="1"/>
    <col min="36" max="16384" width="9.1796875" style="1"/>
  </cols>
  <sheetData>
    <row r="1" spans="1:35" x14ac:dyDescent="0.35">
      <c r="A1" s="1" t="s">
        <v>0</v>
      </c>
    </row>
    <row r="2" spans="1:35" x14ac:dyDescent="0.35">
      <c r="A2" s="2" t="s">
        <v>1</v>
      </c>
    </row>
    <row r="3" spans="1:35" x14ac:dyDescent="0.35">
      <c r="C3" s="3">
        <v>2018</v>
      </c>
      <c r="D3" s="3">
        <v>2019</v>
      </c>
      <c r="E3" s="3">
        <v>2020</v>
      </c>
      <c r="F3" s="3">
        <v>2021</v>
      </c>
      <c r="G3" s="3">
        <v>2022</v>
      </c>
      <c r="H3" s="3">
        <v>2023</v>
      </c>
      <c r="I3" s="3">
        <v>2024</v>
      </c>
      <c r="J3" s="3">
        <v>2025</v>
      </c>
      <c r="K3" s="3">
        <v>2026</v>
      </c>
      <c r="L3" s="3">
        <v>2027</v>
      </c>
      <c r="M3" s="3">
        <v>2028</v>
      </c>
      <c r="N3" s="3">
        <v>2029</v>
      </c>
      <c r="O3" s="3">
        <v>2030</v>
      </c>
      <c r="P3" s="3">
        <v>2031</v>
      </c>
      <c r="Q3" s="3">
        <v>2032</v>
      </c>
      <c r="R3" s="3">
        <v>2033</v>
      </c>
      <c r="S3" s="3">
        <v>2034</v>
      </c>
      <c r="T3" s="3">
        <v>2035</v>
      </c>
      <c r="U3" s="3">
        <v>2036</v>
      </c>
      <c r="V3" s="3">
        <v>2037</v>
      </c>
      <c r="W3" s="3">
        <v>2038</v>
      </c>
      <c r="X3" s="3">
        <v>2039</v>
      </c>
      <c r="Y3" s="3">
        <v>2040</v>
      </c>
      <c r="Z3" s="3">
        <v>2041</v>
      </c>
      <c r="AA3" s="3">
        <v>2042</v>
      </c>
      <c r="AB3" s="3">
        <v>2043</v>
      </c>
      <c r="AC3" s="3">
        <v>2044</v>
      </c>
      <c r="AD3" s="3">
        <v>2045</v>
      </c>
      <c r="AE3" s="3">
        <v>2046</v>
      </c>
      <c r="AF3" s="3">
        <v>2047</v>
      </c>
      <c r="AG3" s="3">
        <v>2048</v>
      </c>
      <c r="AH3" s="3">
        <v>2049</v>
      </c>
      <c r="AI3" s="3">
        <v>2050</v>
      </c>
    </row>
    <row r="4" spans="1:35" x14ac:dyDescent="0.35">
      <c r="A4" s="4" t="s">
        <v>2</v>
      </c>
      <c r="B4" s="23" t="s">
        <v>3</v>
      </c>
      <c r="C4" s="24">
        <v>0</v>
      </c>
      <c r="D4" s="24">
        <v>2.25</v>
      </c>
      <c r="E4" s="24">
        <v>3</v>
      </c>
      <c r="F4" s="24">
        <v>3</v>
      </c>
      <c r="G4" s="24">
        <v>6</v>
      </c>
      <c r="H4" s="24">
        <v>6</v>
      </c>
      <c r="I4" s="24">
        <v>6</v>
      </c>
      <c r="J4" s="24">
        <v>10</v>
      </c>
      <c r="K4" s="24">
        <v>10</v>
      </c>
      <c r="L4" s="24">
        <v>10</v>
      </c>
      <c r="M4" s="24">
        <v>10</v>
      </c>
      <c r="N4" s="24">
        <v>10</v>
      </c>
      <c r="O4" s="24">
        <v>20</v>
      </c>
      <c r="P4" s="24">
        <v>20</v>
      </c>
      <c r="Q4" s="24">
        <v>20</v>
      </c>
      <c r="R4" s="24">
        <v>20</v>
      </c>
      <c r="S4" s="24">
        <v>20</v>
      </c>
      <c r="T4" s="24">
        <v>25</v>
      </c>
      <c r="U4" s="24">
        <v>25</v>
      </c>
      <c r="V4" s="24">
        <v>25</v>
      </c>
      <c r="W4" s="24">
        <v>25</v>
      </c>
      <c r="X4" s="24">
        <v>25</v>
      </c>
      <c r="Y4" s="24">
        <v>25</v>
      </c>
      <c r="Z4" s="24">
        <v>25</v>
      </c>
      <c r="AA4" s="24">
        <v>25</v>
      </c>
      <c r="AB4" s="24">
        <v>25</v>
      </c>
      <c r="AC4" s="24">
        <v>25</v>
      </c>
      <c r="AD4" s="24">
        <v>25</v>
      </c>
      <c r="AE4" s="24">
        <v>25</v>
      </c>
      <c r="AF4" s="24">
        <v>25</v>
      </c>
      <c r="AG4" s="24">
        <v>25</v>
      </c>
      <c r="AH4" s="24">
        <v>25</v>
      </c>
      <c r="AI4" s="24">
        <v>25</v>
      </c>
    </row>
    <row r="5" spans="1:35" x14ac:dyDescent="0.35">
      <c r="A5" s="5" t="s">
        <v>4</v>
      </c>
      <c r="B5" s="23" t="s">
        <v>3</v>
      </c>
      <c r="C5" s="24">
        <v>0.66</v>
      </c>
      <c r="D5" s="24">
        <v>0</v>
      </c>
      <c r="E5" s="24">
        <v>0</v>
      </c>
      <c r="F5" s="24">
        <v>7</v>
      </c>
      <c r="G5" s="24">
        <v>35</v>
      </c>
      <c r="H5" s="24">
        <v>35</v>
      </c>
      <c r="I5" s="24">
        <v>35</v>
      </c>
      <c r="J5" s="24">
        <v>35</v>
      </c>
      <c r="K5" s="24">
        <v>35</v>
      </c>
      <c r="L5" s="24">
        <v>35</v>
      </c>
      <c r="M5" s="24">
        <v>35</v>
      </c>
      <c r="N5" s="24">
        <v>35</v>
      </c>
      <c r="O5" s="24">
        <v>35</v>
      </c>
      <c r="P5" s="24">
        <v>35</v>
      </c>
      <c r="Q5" s="24">
        <v>35</v>
      </c>
      <c r="R5" s="24">
        <v>35</v>
      </c>
      <c r="S5" s="24">
        <v>35</v>
      </c>
      <c r="T5" s="24">
        <v>35</v>
      </c>
      <c r="U5" s="24">
        <v>35</v>
      </c>
      <c r="V5" s="24">
        <v>35</v>
      </c>
      <c r="W5" s="24">
        <v>35</v>
      </c>
      <c r="X5" s="24">
        <v>35</v>
      </c>
      <c r="Y5" s="24">
        <v>35</v>
      </c>
      <c r="Z5" s="24">
        <v>35</v>
      </c>
      <c r="AA5" s="24">
        <v>35</v>
      </c>
      <c r="AB5" s="24">
        <v>35</v>
      </c>
      <c r="AC5" s="24">
        <v>35</v>
      </c>
      <c r="AD5" s="24">
        <v>35</v>
      </c>
      <c r="AE5" s="24">
        <v>35</v>
      </c>
      <c r="AF5" s="24">
        <v>35</v>
      </c>
      <c r="AG5" s="24">
        <v>35</v>
      </c>
      <c r="AH5" s="24">
        <v>35</v>
      </c>
      <c r="AI5" s="24">
        <v>35</v>
      </c>
    </row>
    <row r="6" spans="1:35" x14ac:dyDescent="0.35">
      <c r="A6" s="5" t="s">
        <v>5</v>
      </c>
      <c r="B6" s="23" t="s">
        <v>3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14</v>
      </c>
      <c r="K6" s="24">
        <v>14</v>
      </c>
      <c r="L6" s="24">
        <v>14</v>
      </c>
      <c r="M6" s="24">
        <v>14</v>
      </c>
      <c r="N6" s="24">
        <v>14</v>
      </c>
      <c r="O6" s="24">
        <v>14</v>
      </c>
      <c r="P6" s="24">
        <v>14</v>
      </c>
      <c r="Q6" s="24">
        <v>14</v>
      </c>
      <c r="R6" s="24">
        <v>14</v>
      </c>
      <c r="S6" s="24">
        <v>14</v>
      </c>
      <c r="T6" s="24">
        <v>28</v>
      </c>
      <c r="U6" s="24">
        <v>28</v>
      </c>
      <c r="V6" s="24">
        <v>28</v>
      </c>
      <c r="W6" s="24">
        <v>28</v>
      </c>
      <c r="X6" s="24">
        <v>28</v>
      </c>
      <c r="Y6" s="24">
        <v>28</v>
      </c>
      <c r="Z6" s="24">
        <v>28</v>
      </c>
      <c r="AA6" s="24">
        <v>28</v>
      </c>
      <c r="AB6" s="24">
        <v>28</v>
      </c>
      <c r="AC6" s="24">
        <v>28</v>
      </c>
      <c r="AD6" s="24">
        <v>28</v>
      </c>
      <c r="AE6" s="24">
        <v>28</v>
      </c>
      <c r="AF6" s="24">
        <v>28</v>
      </c>
      <c r="AG6" s="24">
        <v>28</v>
      </c>
      <c r="AH6" s="24">
        <v>28</v>
      </c>
      <c r="AI6" s="24">
        <v>28</v>
      </c>
    </row>
    <row r="7" spans="1:35" x14ac:dyDescent="0.35">
      <c r="A7" s="4" t="s">
        <v>6</v>
      </c>
      <c r="B7" s="23" t="s">
        <v>3</v>
      </c>
      <c r="C7" s="24">
        <v>0</v>
      </c>
      <c r="D7" s="24">
        <v>0</v>
      </c>
      <c r="E7" s="24">
        <v>1</v>
      </c>
      <c r="F7" s="24">
        <v>20</v>
      </c>
      <c r="G7" s="24">
        <f>F7+28</f>
        <v>48</v>
      </c>
      <c r="H7" s="24">
        <f t="shared" ref="H7:S7" si="0">G7+28</f>
        <v>76</v>
      </c>
      <c r="I7" s="24">
        <f t="shared" si="0"/>
        <v>104</v>
      </c>
      <c r="J7" s="24">
        <f t="shared" si="0"/>
        <v>132</v>
      </c>
      <c r="K7" s="24">
        <f t="shared" si="0"/>
        <v>160</v>
      </c>
      <c r="L7" s="24">
        <f t="shared" si="0"/>
        <v>188</v>
      </c>
      <c r="M7" s="24">
        <f t="shared" si="0"/>
        <v>216</v>
      </c>
      <c r="N7" s="24">
        <f t="shared" si="0"/>
        <v>244</v>
      </c>
      <c r="O7" s="24">
        <f t="shared" si="0"/>
        <v>272</v>
      </c>
      <c r="P7" s="24">
        <f t="shared" si="0"/>
        <v>300</v>
      </c>
      <c r="Q7" s="24">
        <f t="shared" si="0"/>
        <v>328</v>
      </c>
      <c r="R7" s="24">
        <f t="shared" si="0"/>
        <v>356</v>
      </c>
      <c r="S7" s="24">
        <f t="shared" si="0"/>
        <v>384</v>
      </c>
      <c r="T7" s="24">
        <v>409</v>
      </c>
      <c r="U7" s="24">
        <v>409</v>
      </c>
      <c r="V7" s="24">
        <v>409</v>
      </c>
      <c r="W7" s="24">
        <v>409</v>
      </c>
      <c r="X7" s="24">
        <v>409</v>
      </c>
      <c r="Y7" s="24">
        <v>409</v>
      </c>
      <c r="Z7" s="24">
        <v>409</v>
      </c>
      <c r="AA7" s="24">
        <v>409</v>
      </c>
      <c r="AB7" s="24">
        <v>409</v>
      </c>
      <c r="AC7" s="24">
        <v>409</v>
      </c>
      <c r="AD7" s="24">
        <v>409</v>
      </c>
      <c r="AE7" s="24">
        <v>409</v>
      </c>
      <c r="AF7" s="24">
        <v>409</v>
      </c>
      <c r="AG7" s="24">
        <v>409</v>
      </c>
      <c r="AH7" s="24">
        <v>409</v>
      </c>
      <c r="AI7" s="24">
        <v>409</v>
      </c>
    </row>
    <row r="8" spans="1:35" x14ac:dyDescent="0.35">
      <c r="A8" s="5" t="s">
        <v>7</v>
      </c>
      <c r="B8" s="23" t="s">
        <v>3</v>
      </c>
      <c r="C8" s="24">
        <v>0</v>
      </c>
      <c r="D8" s="24">
        <v>0</v>
      </c>
      <c r="E8" s="24">
        <v>2</v>
      </c>
      <c r="F8" s="24">
        <v>2</v>
      </c>
      <c r="G8" s="24">
        <v>10</v>
      </c>
      <c r="H8" s="24">
        <v>10</v>
      </c>
      <c r="I8" s="24">
        <v>10</v>
      </c>
      <c r="J8" s="24">
        <v>10</v>
      </c>
      <c r="K8" s="24">
        <v>10</v>
      </c>
      <c r="L8" s="24">
        <v>10</v>
      </c>
      <c r="M8" s="24">
        <v>10</v>
      </c>
      <c r="N8" s="24">
        <v>10</v>
      </c>
      <c r="O8" s="24">
        <v>40</v>
      </c>
      <c r="P8" s="24">
        <v>40</v>
      </c>
      <c r="Q8" s="24">
        <v>40</v>
      </c>
      <c r="R8" s="24">
        <v>40</v>
      </c>
      <c r="S8" s="24">
        <v>40</v>
      </c>
      <c r="T8" s="24">
        <v>40</v>
      </c>
      <c r="U8" s="24">
        <v>40</v>
      </c>
      <c r="V8" s="24">
        <v>40</v>
      </c>
      <c r="W8" s="24">
        <v>40</v>
      </c>
      <c r="X8" s="24">
        <v>40</v>
      </c>
      <c r="Y8" s="24">
        <v>80</v>
      </c>
      <c r="Z8" s="24">
        <v>80</v>
      </c>
      <c r="AA8" s="24">
        <v>80</v>
      </c>
      <c r="AB8" s="24">
        <v>80</v>
      </c>
      <c r="AC8" s="24">
        <v>80</v>
      </c>
      <c r="AD8" s="24">
        <v>100</v>
      </c>
      <c r="AE8" s="24">
        <v>100</v>
      </c>
      <c r="AF8" s="24">
        <v>100</v>
      </c>
      <c r="AG8" s="24">
        <v>100</v>
      </c>
      <c r="AH8" s="24">
        <v>100</v>
      </c>
      <c r="AI8" s="24">
        <v>100</v>
      </c>
    </row>
    <row r="9" spans="1:35" x14ac:dyDescent="0.35">
      <c r="A9" s="6" t="s">
        <v>8</v>
      </c>
      <c r="B9" s="23" t="s">
        <v>3</v>
      </c>
      <c r="C9" s="24">
        <v>0</v>
      </c>
      <c r="D9" s="24">
        <v>0</v>
      </c>
      <c r="E9" s="24">
        <v>0</v>
      </c>
      <c r="F9" s="24">
        <v>10</v>
      </c>
      <c r="G9" s="24">
        <v>10</v>
      </c>
      <c r="H9" s="24">
        <v>10</v>
      </c>
      <c r="I9" s="24">
        <v>15</v>
      </c>
      <c r="J9" s="24">
        <v>20</v>
      </c>
      <c r="K9" s="24">
        <v>25</v>
      </c>
      <c r="L9" s="24">
        <v>30</v>
      </c>
      <c r="M9" s="24">
        <v>35</v>
      </c>
      <c r="N9" s="24">
        <v>40</v>
      </c>
      <c r="O9" s="24">
        <v>45</v>
      </c>
      <c r="P9" s="24">
        <v>50</v>
      </c>
      <c r="Q9" s="24">
        <v>55</v>
      </c>
      <c r="R9" s="24">
        <v>60</v>
      </c>
      <c r="S9" s="24">
        <v>65</v>
      </c>
      <c r="T9" s="24">
        <v>70</v>
      </c>
      <c r="U9" s="24">
        <v>75</v>
      </c>
      <c r="V9" s="24">
        <v>80</v>
      </c>
      <c r="W9" s="24">
        <v>85</v>
      </c>
      <c r="X9" s="24">
        <v>90</v>
      </c>
      <c r="Y9" s="24">
        <v>95</v>
      </c>
      <c r="Z9" s="24">
        <v>100</v>
      </c>
      <c r="AA9" s="24">
        <v>105</v>
      </c>
      <c r="AB9" s="24">
        <v>110</v>
      </c>
      <c r="AC9" s="24">
        <v>115</v>
      </c>
      <c r="AD9" s="24">
        <v>120</v>
      </c>
      <c r="AE9" s="24">
        <v>120</v>
      </c>
      <c r="AF9" s="24">
        <v>120</v>
      </c>
      <c r="AG9" s="24">
        <v>120</v>
      </c>
      <c r="AH9" s="24">
        <v>120</v>
      </c>
      <c r="AI9" s="24">
        <v>120</v>
      </c>
    </row>
    <row r="10" spans="1:35" x14ac:dyDescent="0.35">
      <c r="A10" s="6" t="s">
        <v>9</v>
      </c>
      <c r="B10" s="23" t="s">
        <v>3</v>
      </c>
      <c r="C10" s="24">
        <v>0</v>
      </c>
      <c r="D10" s="24">
        <v>0</v>
      </c>
      <c r="E10" s="24">
        <v>1</v>
      </c>
      <c r="F10" s="24">
        <v>1</v>
      </c>
      <c r="G10" s="24">
        <v>1</v>
      </c>
      <c r="H10" s="24">
        <v>5</v>
      </c>
      <c r="I10" s="24">
        <v>10</v>
      </c>
      <c r="J10" s="24">
        <v>15</v>
      </c>
      <c r="K10" s="24">
        <v>23</v>
      </c>
      <c r="L10" s="24">
        <v>31</v>
      </c>
      <c r="M10" s="24">
        <v>39</v>
      </c>
      <c r="N10" s="24">
        <v>47</v>
      </c>
      <c r="O10" s="24">
        <v>55</v>
      </c>
      <c r="P10" s="24">
        <v>63</v>
      </c>
      <c r="Q10" s="24">
        <v>71</v>
      </c>
      <c r="R10" s="24">
        <v>79</v>
      </c>
      <c r="S10" s="24">
        <v>87</v>
      </c>
      <c r="T10" s="24">
        <v>95</v>
      </c>
      <c r="U10" s="24">
        <v>103</v>
      </c>
      <c r="V10" s="24">
        <v>111</v>
      </c>
      <c r="W10" s="24">
        <v>119</v>
      </c>
      <c r="X10" s="24">
        <v>127</v>
      </c>
      <c r="Y10" s="24">
        <v>135</v>
      </c>
      <c r="Z10" s="24">
        <v>143</v>
      </c>
      <c r="AA10" s="24">
        <v>151</v>
      </c>
      <c r="AB10" s="24">
        <v>159</v>
      </c>
      <c r="AC10" s="24">
        <v>167</v>
      </c>
      <c r="AD10" s="24">
        <v>180</v>
      </c>
      <c r="AE10" s="24">
        <v>180</v>
      </c>
      <c r="AF10" s="24">
        <v>180</v>
      </c>
      <c r="AG10" s="24">
        <v>180</v>
      </c>
      <c r="AH10" s="24">
        <v>180</v>
      </c>
      <c r="AI10" s="24">
        <v>180</v>
      </c>
    </row>
    <row r="11" spans="1:35" x14ac:dyDescent="0.35">
      <c r="G11" s="7"/>
      <c r="H11" s="7"/>
    </row>
    <row r="18" ht="15" customHeight="1" x14ac:dyDescent="0.35"/>
  </sheetData>
  <pageMargins left="0.7" right="0.7" top="0.75" bottom="0.75" header="0.3" footer="0.3"/>
  <pageSetup scale="5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08EEC-0A80-4B77-8DC1-FCF1965B2154}">
  <dimension ref="A1:AI5"/>
  <sheetViews>
    <sheetView zoomScale="70" zoomScaleNormal="70" workbookViewId="0"/>
  </sheetViews>
  <sheetFormatPr defaultColWidth="9.1796875" defaultRowHeight="14.5" x14ac:dyDescent="0.35"/>
  <cols>
    <col min="1" max="1" width="31.453125" style="1" bestFit="1" customWidth="1"/>
    <col min="2" max="2" width="17.453125" style="1" bestFit="1" customWidth="1"/>
    <col min="3" max="35" width="9" style="1" customWidth="1"/>
    <col min="36" max="16384" width="9.1796875" style="1"/>
  </cols>
  <sheetData>
    <row r="1" spans="1:35" x14ac:dyDescent="0.35">
      <c r="A1" s="1" t="s">
        <v>10</v>
      </c>
    </row>
    <row r="2" spans="1:35" x14ac:dyDescent="0.35">
      <c r="A2" s="2" t="s">
        <v>1</v>
      </c>
    </row>
    <row r="3" spans="1:35" x14ac:dyDescent="0.35">
      <c r="C3" s="3">
        <v>2018</v>
      </c>
      <c r="D3" s="3">
        <v>2019</v>
      </c>
      <c r="E3" s="3">
        <v>2020</v>
      </c>
      <c r="F3" s="3">
        <v>2021</v>
      </c>
      <c r="G3" s="3">
        <v>2022</v>
      </c>
      <c r="H3" s="3">
        <v>2023</v>
      </c>
      <c r="I3" s="3">
        <v>2024</v>
      </c>
      <c r="J3" s="3">
        <v>2025</v>
      </c>
      <c r="K3" s="3">
        <v>2026</v>
      </c>
      <c r="L3" s="3">
        <v>2027</v>
      </c>
      <c r="M3" s="3">
        <v>2028</v>
      </c>
      <c r="N3" s="3">
        <v>2029</v>
      </c>
      <c r="O3" s="3">
        <v>2030</v>
      </c>
      <c r="P3" s="3">
        <v>2031</v>
      </c>
      <c r="Q3" s="3">
        <v>2032</v>
      </c>
      <c r="R3" s="3">
        <v>2033</v>
      </c>
      <c r="S3" s="3">
        <v>2034</v>
      </c>
      <c r="T3" s="3">
        <v>2035</v>
      </c>
      <c r="U3" s="3">
        <v>2036</v>
      </c>
      <c r="V3" s="3">
        <v>2037</v>
      </c>
      <c r="W3" s="3">
        <v>2038</v>
      </c>
      <c r="X3" s="3">
        <v>2039</v>
      </c>
      <c r="Y3" s="3">
        <v>2040</v>
      </c>
      <c r="Z3" s="3">
        <v>2041</v>
      </c>
      <c r="AA3" s="3">
        <v>2042</v>
      </c>
      <c r="AB3" s="3">
        <v>2043</v>
      </c>
      <c r="AC3" s="3">
        <v>2044</v>
      </c>
      <c r="AD3" s="3">
        <v>2045</v>
      </c>
      <c r="AE3" s="3">
        <v>2046</v>
      </c>
      <c r="AF3" s="3">
        <v>2047</v>
      </c>
      <c r="AG3" s="3">
        <v>2048</v>
      </c>
      <c r="AH3" s="3">
        <v>2049</v>
      </c>
      <c r="AI3" s="3">
        <v>2050</v>
      </c>
    </row>
    <row r="4" spans="1:35" x14ac:dyDescent="0.35">
      <c r="A4" s="4" t="s">
        <v>6</v>
      </c>
      <c r="B4" s="23" t="s">
        <v>3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10</v>
      </c>
      <c r="K4" s="23">
        <v>10</v>
      </c>
      <c r="L4" s="23">
        <v>10</v>
      </c>
      <c r="M4" s="23">
        <v>10</v>
      </c>
      <c r="N4" s="23">
        <v>10</v>
      </c>
      <c r="O4" s="23">
        <v>10</v>
      </c>
      <c r="P4" s="23">
        <v>10</v>
      </c>
      <c r="Q4" s="23">
        <v>10</v>
      </c>
      <c r="R4" s="23">
        <v>10</v>
      </c>
      <c r="S4" s="23">
        <v>10</v>
      </c>
      <c r="T4" s="23">
        <v>30</v>
      </c>
      <c r="U4" s="23">
        <v>30</v>
      </c>
      <c r="V4" s="23">
        <v>30</v>
      </c>
      <c r="W4" s="23">
        <v>30</v>
      </c>
      <c r="X4" s="23">
        <v>30</v>
      </c>
      <c r="Y4" s="23">
        <v>30</v>
      </c>
      <c r="Z4" s="23">
        <v>30</v>
      </c>
      <c r="AA4" s="23">
        <v>30</v>
      </c>
      <c r="AB4" s="23">
        <v>30</v>
      </c>
      <c r="AC4" s="23">
        <v>30</v>
      </c>
      <c r="AD4" s="23">
        <v>30</v>
      </c>
      <c r="AE4" s="23">
        <v>30</v>
      </c>
      <c r="AF4" s="23">
        <v>30</v>
      </c>
      <c r="AG4" s="23">
        <v>30</v>
      </c>
      <c r="AH4" s="23">
        <v>30</v>
      </c>
      <c r="AI4" s="23">
        <v>30</v>
      </c>
    </row>
    <row r="5" spans="1:35" x14ac:dyDescent="0.35">
      <c r="G5" s="7"/>
      <c r="H5" s="7"/>
    </row>
  </sheetData>
  <phoneticPr fontId="8" type="noConversion"/>
  <pageMargins left="0.7" right="0.7" top="0.75" bottom="0.75" header="0.3" footer="0.3"/>
  <pageSetup scale="45" orientation="landscape" horizontalDpi="4294967293" verticalDpi="1200" r:id="rId1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4F2F2-9AF5-4897-AAA1-2FC5B6AF6260}">
  <dimension ref="A1:AI6"/>
  <sheetViews>
    <sheetView zoomScale="70" zoomScaleNormal="70" workbookViewId="0"/>
  </sheetViews>
  <sheetFormatPr defaultColWidth="9.1796875" defaultRowHeight="14.5" x14ac:dyDescent="0.35"/>
  <cols>
    <col min="1" max="1" width="29.1796875" style="1" bestFit="1" customWidth="1"/>
    <col min="2" max="2" width="17.453125" style="1" bestFit="1" customWidth="1"/>
    <col min="3" max="35" width="9.1796875" style="1" customWidth="1"/>
    <col min="36" max="16384" width="9.1796875" style="1"/>
  </cols>
  <sheetData>
    <row r="1" spans="1:35" x14ac:dyDescent="0.35">
      <c r="A1" s="1" t="s">
        <v>11</v>
      </c>
    </row>
    <row r="2" spans="1:35" x14ac:dyDescent="0.35">
      <c r="A2" s="2" t="s">
        <v>1</v>
      </c>
    </row>
    <row r="3" spans="1:35" x14ac:dyDescent="0.35">
      <c r="C3" s="3">
        <v>2018</v>
      </c>
      <c r="D3" s="3">
        <v>2019</v>
      </c>
      <c r="E3" s="3">
        <v>2020</v>
      </c>
      <c r="F3" s="3">
        <v>2021</v>
      </c>
      <c r="G3" s="3">
        <v>2022</v>
      </c>
      <c r="H3" s="3">
        <v>2023</v>
      </c>
      <c r="I3" s="3">
        <v>2024</v>
      </c>
      <c r="J3" s="3">
        <v>2025</v>
      </c>
      <c r="K3" s="3">
        <v>2026</v>
      </c>
      <c r="L3" s="3">
        <v>2027</v>
      </c>
      <c r="M3" s="3">
        <v>2028</v>
      </c>
      <c r="N3" s="3">
        <v>2029</v>
      </c>
      <c r="O3" s="3">
        <v>2030</v>
      </c>
      <c r="P3" s="3">
        <v>2031</v>
      </c>
      <c r="Q3" s="3">
        <v>2032</v>
      </c>
      <c r="R3" s="3">
        <v>2033</v>
      </c>
      <c r="S3" s="3">
        <v>2034</v>
      </c>
      <c r="T3" s="3">
        <v>2035</v>
      </c>
      <c r="U3" s="3">
        <v>2036</v>
      </c>
      <c r="V3" s="3">
        <v>2037</v>
      </c>
      <c r="W3" s="3">
        <v>2038</v>
      </c>
      <c r="X3" s="3">
        <v>2039</v>
      </c>
      <c r="Y3" s="3">
        <v>2040</v>
      </c>
      <c r="Z3" s="3">
        <v>2041</v>
      </c>
      <c r="AA3" s="3">
        <v>2042</v>
      </c>
      <c r="AB3" s="3">
        <v>2043</v>
      </c>
      <c r="AC3" s="3">
        <v>2044</v>
      </c>
      <c r="AD3" s="3">
        <v>2045</v>
      </c>
      <c r="AE3" s="3">
        <v>2046</v>
      </c>
      <c r="AF3" s="3">
        <v>2047</v>
      </c>
      <c r="AG3" s="3">
        <v>2048</v>
      </c>
      <c r="AH3" s="3">
        <v>2049</v>
      </c>
      <c r="AI3" s="3">
        <v>2050</v>
      </c>
    </row>
    <row r="4" spans="1:35" x14ac:dyDescent="0.35">
      <c r="A4" s="4" t="s">
        <v>6</v>
      </c>
      <c r="B4" s="23" t="s">
        <v>3</v>
      </c>
      <c r="C4" s="23">
        <v>0</v>
      </c>
      <c r="D4" s="23">
        <v>0</v>
      </c>
      <c r="E4" s="23">
        <v>0</v>
      </c>
      <c r="F4" s="23">
        <v>2</v>
      </c>
      <c r="G4" s="23">
        <v>4</v>
      </c>
      <c r="H4" s="23">
        <v>6</v>
      </c>
      <c r="I4" s="23">
        <v>8</v>
      </c>
      <c r="J4" s="23">
        <v>10</v>
      </c>
      <c r="K4" s="23">
        <v>12</v>
      </c>
      <c r="L4" s="23">
        <v>14</v>
      </c>
      <c r="M4" s="23">
        <v>16</v>
      </c>
      <c r="N4" s="23">
        <v>18</v>
      </c>
      <c r="O4" s="23">
        <v>20</v>
      </c>
      <c r="P4" s="23">
        <v>22</v>
      </c>
      <c r="Q4" s="23">
        <v>24</v>
      </c>
      <c r="R4" s="23">
        <v>26</v>
      </c>
      <c r="S4" s="23">
        <v>28</v>
      </c>
      <c r="T4" s="23">
        <v>30</v>
      </c>
      <c r="U4" s="23">
        <v>30</v>
      </c>
      <c r="V4" s="23">
        <v>30</v>
      </c>
      <c r="W4" s="23">
        <v>30</v>
      </c>
      <c r="X4" s="23">
        <v>30</v>
      </c>
      <c r="Y4" s="23">
        <v>30</v>
      </c>
      <c r="Z4" s="23">
        <v>30</v>
      </c>
      <c r="AA4" s="23">
        <v>30</v>
      </c>
      <c r="AB4" s="23">
        <v>30</v>
      </c>
      <c r="AC4" s="23">
        <v>30</v>
      </c>
      <c r="AD4" s="23">
        <v>30</v>
      </c>
      <c r="AE4" s="23">
        <v>30</v>
      </c>
      <c r="AF4" s="23">
        <v>30</v>
      </c>
      <c r="AG4" s="23">
        <v>30</v>
      </c>
      <c r="AH4" s="23">
        <v>30</v>
      </c>
      <c r="AI4" s="23">
        <v>30</v>
      </c>
    </row>
    <row r="5" spans="1:35" x14ac:dyDescent="0.35">
      <c r="A5" s="4" t="s">
        <v>12</v>
      </c>
      <c r="B5" s="23" t="s">
        <v>3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4</v>
      </c>
      <c r="L5" s="23">
        <v>8</v>
      </c>
      <c r="M5" s="23">
        <v>12</v>
      </c>
      <c r="N5" s="23">
        <v>16</v>
      </c>
      <c r="O5" s="23">
        <v>20</v>
      </c>
      <c r="P5" s="23">
        <v>24</v>
      </c>
      <c r="Q5" s="23">
        <v>28</v>
      </c>
      <c r="R5" s="23">
        <v>32</v>
      </c>
      <c r="S5" s="23">
        <v>36</v>
      </c>
      <c r="T5" s="23">
        <v>40</v>
      </c>
      <c r="U5" s="23">
        <v>44</v>
      </c>
      <c r="V5" s="23">
        <v>48</v>
      </c>
      <c r="W5" s="23">
        <v>52</v>
      </c>
      <c r="X5" s="23">
        <v>56</v>
      </c>
      <c r="Y5" s="23">
        <v>60</v>
      </c>
      <c r="Z5" s="23">
        <v>64</v>
      </c>
      <c r="AA5" s="23">
        <v>68</v>
      </c>
      <c r="AB5" s="23">
        <v>72</v>
      </c>
      <c r="AC5" s="23">
        <v>76</v>
      </c>
      <c r="AD5" s="23">
        <v>80</v>
      </c>
      <c r="AE5" s="23">
        <v>80</v>
      </c>
      <c r="AF5" s="23">
        <v>80</v>
      </c>
      <c r="AG5" s="23">
        <v>80</v>
      </c>
      <c r="AH5" s="23">
        <v>80</v>
      </c>
      <c r="AI5" s="23">
        <v>80</v>
      </c>
    </row>
    <row r="6" spans="1:35" x14ac:dyDescent="0.35">
      <c r="G6" s="7"/>
      <c r="H6" s="7"/>
    </row>
  </sheetData>
  <pageMargins left="0.7" right="0.7" top="0.75" bottom="0.75" header="0.3" footer="0.3"/>
  <pageSetup scale="45" orientation="landscape" horizontalDpi="4294967293" verticalDpi="1200" r:id="rId1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F1870-B2BF-4CFE-BC24-6791637A930A}">
  <dimension ref="A1:N28"/>
  <sheetViews>
    <sheetView zoomScaleNormal="100" workbookViewId="0"/>
  </sheetViews>
  <sheetFormatPr defaultColWidth="9.1796875" defaultRowHeight="12" x14ac:dyDescent="0.3"/>
  <cols>
    <col min="1" max="1" width="21.1796875" style="7" customWidth="1"/>
    <col min="2" max="2" width="4" style="7" bestFit="1" customWidth="1"/>
    <col min="3" max="3" width="14.1796875" style="9" bestFit="1" customWidth="1"/>
    <col min="4" max="7" width="13.1796875" style="7" bestFit="1" customWidth="1"/>
    <col min="8" max="8" width="11" style="7" bestFit="1" customWidth="1"/>
    <col min="9" max="9" width="13.1796875" style="7" bestFit="1" customWidth="1"/>
    <col min="10" max="10" width="4.54296875" style="7" customWidth="1"/>
    <col min="11" max="11" width="13.1796875" style="7" bestFit="1" customWidth="1"/>
    <col min="12" max="12" width="11.1796875" style="7" bestFit="1" customWidth="1"/>
    <col min="13" max="13" width="4.54296875" style="7" customWidth="1"/>
    <col min="14" max="14" width="12.7265625" style="7" bestFit="1" customWidth="1"/>
    <col min="15" max="16384" width="9.1796875" style="7"/>
  </cols>
  <sheetData>
    <row r="1" spans="1:14" x14ac:dyDescent="0.3">
      <c r="A1" s="8" t="s">
        <v>13</v>
      </c>
    </row>
    <row r="3" spans="1:14" x14ac:dyDescent="0.3">
      <c r="C3" s="25" t="s">
        <v>14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3">
      <c r="C4" s="10" t="s">
        <v>15</v>
      </c>
      <c r="D4" s="11"/>
      <c r="E4" s="11"/>
      <c r="F4" s="11"/>
      <c r="G4" s="11"/>
      <c r="H4" s="11"/>
      <c r="I4" s="11"/>
      <c r="K4" s="11" t="s">
        <v>16</v>
      </c>
      <c r="L4" s="11"/>
      <c r="N4" s="12" t="s">
        <v>17</v>
      </c>
    </row>
    <row r="5" spans="1:14" ht="38.25" customHeight="1" x14ac:dyDescent="0.3">
      <c r="C5" s="13" t="s">
        <v>18</v>
      </c>
      <c r="D5" s="14" t="s">
        <v>5</v>
      </c>
      <c r="E5" s="15" t="s">
        <v>2</v>
      </c>
      <c r="F5" s="15" t="s">
        <v>7</v>
      </c>
      <c r="G5" s="16" t="s">
        <v>8</v>
      </c>
      <c r="H5" s="16" t="s">
        <v>4</v>
      </c>
      <c r="I5" s="16" t="s">
        <v>19</v>
      </c>
      <c r="K5" s="17" t="s">
        <v>20</v>
      </c>
      <c r="L5" s="16" t="s">
        <v>19</v>
      </c>
      <c r="N5" s="17" t="s">
        <v>21</v>
      </c>
    </row>
    <row r="6" spans="1:14" x14ac:dyDescent="0.3">
      <c r="A6" s="26" t="s">
        <v>22</v>
      </c>
      <c r="B6" s="26"/>
    </row>
    <row r="7" spans="1:14" x14ac:dyDescent="0.3">
      <c r="A7" s="21" t="s">
        <v>23</v>
      </c>
      <c r="C7" s="20">
        <v>14</v>
      </c>
      <c r="D7" s="20">
        <v>16</v>
      </c>
      <c r="E7" s="20">
        <v>10</v>
      </c>
      <c r="F7" s="20">
        <v>11</v>
      </c>
      <c r="G7" s="20">
        <v>11</v>
      </c>
      <c r="H7" s="20">
        <v>16</v>
      </c>
      <c r="I7" s="20">
        <v>5</v>
      </c>
      <c r="J7" s="20"/>
      <c r="K7" s="20">
        <v>12</v>
      </c>
      <c r="L7" s="20">
        <v>5</v>
      </c>
      <c r="M7" s="20"/>
      <c r="N7" s="20">
        <v>16</v>
      </c>
    </row>
    <row r="8" spans="1:14" x14ac:dyDescent="0.3">
      <c r="A8" s="21" t="s">
        <v>24</v>
      </c>
      <c r="C8" s="20">
        <v>190</v>
      </c>
      <c r="D8" s="20">
        <v>50</v>
      </c>
      <c r="E8" s="20">
        <v>115</v>
      </c>
      <c r="F8" s="20">
        <v>66</v>
      </c>
      <c r="G8" s="20">
        <v>125</v>
      </c>
      <c r="H8" s="20">
        <v>50</v>
      </c>
      <c r="I8" s="20">
        <v>24</v>
      </c>
      <c r="J8" s="20"/>
      <c r="K8" s="20">
        <v>140</v>
      </c>
      <c r="L8" s="20">
        <v>24</v>
      </c>
      <c r="M8" s="20"/>
      <c r="N8" s="20">
        <v>250</v>
      </c>
    </row>
    <row r="9" spans="1:14" x14ac:dyDescent="0.3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3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3">
      <c r="A11" s="27" t="s">
        <v>25</v>
      </c>
      <c r="B11" s="27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x14ac:dyDescent="0.3">
      <c r="A12" s="21" t="s">
        <v>26</v>
      </c>
      <c r="C12" s="20">
        <v>1.86</v>
      </c>
      <c r="D12" s="20">
        <v>1.625</v>
      </c>
      <c r="E12" s="20">
        <v>1.86</v>
      </c>
      <c r="F12" s="20">
        <v>1.7</v>
      </c>
      <c r="G12" s="20">
        <v>1.86</v>
      </c>
      <c r="H12" s="20">
        <v>1.625</v>
      </c>
      <c r="I12" s="20">
        <v>1.86</v>
      </c>
      <c r="J12" s="20"/>
      <c r="K12" s="20">
        <v>1.86</v>
      </c>
      <c r="L12" s="20">
        <v>1.86</v>
      </c>
      <c r="M12" s="20"/>
      <c r="N12" s="20">
        <v>1.86</v>
      </c>
    </row>
    <row r="13" spans="1:14" x14ac:dyDescent="0.3">
      <c r="A13" s="22" t="s">
        <v>27</v>
      </c>
      <c r="C13" s="20">
        <f>C8*C12</f>
        <v>353.40000000000003</v>
      </c>
      <c r="D13" s="20">
        <f t="shared" ref="D13:I13" si="0">D8*D12</f>
        <v>81.25</v>
      </c>
      <c r="E13" s="20">
        <f t="shared" si="0"/>
        <v>213.9</v>
      </c>
      <c r="F13" s="20">
        <f t="shared" si="0"/>
        <v>112.2</v>
      </c>
      <c r="G13" s="20">
        <f t="shared" si="0"/>
        <v>232.5</v>
      </c>
      <c r="H13" s="20">
        <f t="shared" si="0"/>
        <v>81.25</v>
      </c>
      <c r="I13" s="20">
        <f t="shared" si="0"/>
        <v>44.64</v>
      </c>
      <c r="J13" s="20"/>
      <c r="K13" s="20">
        <f>K8*K12</f>
        <v>260.40000000000003</v>
      </c>
      <c r="L13" s="20">
        <f>L8*L12</f>
        <v>44.64</v>
      </c>
      <c r="M13" s="20"/>
      <c r="N13" s="20">
        <f>N8*N12</f>
        <v>465</v>
      </c>
    </row>
    <row r="14" spans="1:14" x14ac:dyDescent="0.3">
      <c r="A14" s="7" t="s">
        <v>28</v>
      </c>
      <c r="C14" s="20">
        <v>440</v>
      </c>
      <c r="D14" s="20">
        <v>220</v>
      </c>
      <c r="E14" s="20">
        <v>440</v>
      </c>
      <c r="F14" s="20">
        <v>352</v>
      </c>
      <c r="G14" s="20">
        <v>440</v>
      </c>
      <c r="H14" s="20">
        <v>220</v>
      </c>
      <c r="I14" s="20">
        <v>440</v>
      </c>
      <c r="J14" s="20"/>
      <c r="K14" s="20">
        <v>440</v>
      </c>
      <c r="L14" s="20">
        <v>440</v>
      </c>
      <c r="M14" s="20"/>
      <c r="N14" s="20">
        <v>440</v>
      </c>
    </row>
    <row r="15" spans="1:14" x14ac:dyDescent="0.3">
      <c r="D15" s="9"/>
      <c r="E15" s="9"/>
      <c r="F15" s="9"/>
      <c r="G15" s="9"/>
      <c r="H15" s="9"/>
      <c r="I15" s="9"/>
      <c r="K15" s="9"/>
      <c r="L15" s="9"/>
      <c r="N15" s="9"/>
    </row>
    <row r="17" spans="1:14" x14ac:dyDescent="0.3">
      <c r="A17" s="18" t="s">
        <v>31</v>
      </c>
      <c r="B17" s="18"/>
    </row>
    <row r="18" spans="1:14" x14ac:dyDescent="0.3">
      <c r="A18" s="7" t="s">
        <v>29</v>
      </c>
      <c r="B18" s="7">
        <v>249</v>
      </c>
      <c r="C18" s="20">
        <f>C$13*$B18</f>
        <v>87996.6</v>
      </c>
      <c r="D18" s="20">
        <f t="shared" ref="D18:I19" si="1">D$13*$B18</f>
        <v>20231.25</v>
      </c>
      <c r="E18" s="20">
        <f t="shared" si="1"/>
        <v>53261.1</v>
      </c>
      <c r="F18" s="20">
        <f t="shared" si="1"/>
        <v>27937.8</v>
      </c>
      <c r="G18" s="20">
        <f t="shared" si="1"/>
        <v>57892.5</v>
      </c>
      <c r="H18" s="20">
        <f t="shared" si="1"/>
        <v>20231.25</v>
      </c>
      <c r="I18" s="20">
        <f>I$13*193</f>
        <v>8615.52</v>
      </c>
      <c r="J18" s="20"/>
      <c r="K18" s="20">
        <f t="shared" ref="K18:L19" si="2">K$13*$B18</f>
        <v>64839.600000000006</v>
      </c>
      <c r="L18" s="20">
        <f>L$13*160</f>
        <v>7142.4</v>
      </c>
      <c r="M18" s="20"/>
      <c r="N18" s="20">
        <f>N$13*$B18</f>
        <v>115785</v>
      </c>
    </row>
    <row r="19" spans="1:14" x14ac:dyDescent="0.3">
      <c r="A19" s="7" t="s">
        <v>30</v>
      </c>
      <c r="B19" s="7">
        <v>116</v>
      </c>
      <c r="C19" s="20">
        <f>C$13*$B19</f>
        <v>40994.400000000001</v>
      </c>
      <c r="D19" s="20">
        <f t="shared" si="1"/>
        <v>9425</v>
      </c>
      <c r="E19" s="20">
        <f t="shared" si="1"/>
        <v>24812.400000000001</v>
      </c>
      <c r="F19" s="20">
        <f t="shared" si="1"/>
        <v>13015.2</v>
      </c>
      <c r="G19" s="20">
        <f t="shared" si="1"/>
        <v>26970</v>
      </c>
      <c r="H19" s="20">
        <f t="shared" si="1"/>
        <v>9425</v>
      </c>
      <c r="I19" s="20">
        <f t="shared" si="1"/>
        <v>5178.24</v>
      </c>
      <c r="J19" s="20"/>
      <c r="K19" s="20">
        <f t="shared" si="2"/>
        <v>30206.400000000005</v>
      </c>
      <c r="L19" s="20">
        <f t="shared" si="2"/>
        <v>5178.24</v>
      </c>
      <c r="M19" s="20"/>
      <c r="N19" s="20">
        <f>N$13*$B19</f>
        <v>53940</v>
      </c>
    </row>
    <row r="20" spans="1:14" x14ac:dyDescent="0.3">
      <c r="A20" s="7" t="s">
        <v>32</v>
      </c>
      <c r="B20" s="7">
        <f>B18+B19</f>
        <v>365</v>
      </c>
    </row>
    <row r="22" spans="1:14" x14ac:dyDescent="0.3">
      <c r="A22" s="7" t="s">
        <v>33</v>
      </c>
      <c r="C22" s="19">
        <v>409</v>
      </c>
      <c r="D22" s="7">
        <v>35</v>
      </c>
      <c r="E22" s="7">
        <v>25</v>
      </c>
      <c r="F22" s="7">
        <v>100</v>
      </c>
      <c r="G22" s="7">
        <v>120</v>
      </c>
      <c r="H22" s="7">
        <v>28</v>
      </c>
      <c r="I22" s="7">
        <v>180</v>
      </c>
      <c r="K22" s="7">
        <v>30</v>
      </c>
      <c r="L22" s="7">
        <v>80</v>
      </c>
      <c r="N22" s="7">
        <v>30</v>
      </c>
    </row>
    <row r="23" spans="1:14" x14ac:dyDescent="0.3">
      <c r="A23" s="7" t="s">
        <v>34</v>
      </c>
      <c r="C23" s="9">
        <v>0.75</v>
      </c>
      <c r="D23" s="9">
        <v>1</v>
      </c>
      <c r="E23" s="9">
        <v>0.75</v>
      </c>
      <c r="F23" s="9">
        <v>0.75</v>
      </c>
      <c r="G23" s="9">
        <v>0.75</v>
      </c>
      <c r="H23" s="9">
        <v>1</v>
      </c>
      <c r="I23" s="9">
        <v>0</v>
      </c>
      <c r="J23" s="9"/>
      <c r="K23" s="9">
        <v>0.75</v>
      </c>
      <c r="L23" s="9">
        <v>0</v>
      </c>
      <c r="M23" s="9"/>
      <c r="N23" s="9">
        <v>0.5</v>
      </c>
    </row>
    <row r="25" spans="1:14" x14ac:dyDescent="0.3">
      <c r="A25" s="7" t="s">
        <v>35</v>
      </c>
      <c r="C25" s="20">
        <f>C18*C22</f>
        <v>35990609.400000006</v>
      </c>
      <c r="D25" s="20">
        <f t="shared" ref="D25:I25" si="3">D18*D22</f>
        <v>708093.75</v>
      </c>
      <c r="E25" s="20">
        <f t="shared" si="3"/>
        <v>1331527.5</v>
      </c>
      <c r="F25" s="20">
        <f t="shared" si="3"/>
        <v>2793780</v>
      </c>
      <c r="G25" s="20">
        <f t="shared" si="3"/>
        <v>6947100</v>
      </c>
      <c r="H25" s="20">
        <f t="shared" si="3"/>
        <v>566475</v>
      </c>
      <c r="I25" s="20">
        <f t="shared" si="3"/>
        <v>1550793.6</v>
      </c>
      <c r="J25" s="20"/>
      <c r="K25" s="20">
        <f>K18*K22</f>
        <v>1945188.0000000002</v>
      </c>
      <c r="L25" s="20">
        <f>L18*L22</f>
        <v>571392</v>
      </c>
      <c r="M25" s="20"/>
      <c r="N25" s="20">
        <f>N18*N22</f>
        <v>3473550</v>
      </c>
    </row>
    <row r="26" spans="1:14" x14ac:dyDescent="0.3">
      <c r="A26" s="7" t="s">
        <v>36</v>
      </c>
      <c r="C26" s="20">
        <f>C19*ROUND(C22*C23,0)</f>
        <v>12585280.800000001</v>
      </c>
      <c r="D26" s="20">
        <f t="shared" ref="D26:I26" si="4">D19*ROUND(D22*D23,0)</f>
        <v>329875</v>
      </c>
      <c r="E26" s="20">
        <f t="shared" si="4"/>
        <v>471435.60000000003</v>
      </c>
      <c r="F26" s="20">
        <f t="shared" si="4"/>
        <v>976140</v>
      </c>
      <c r="G26" s="20">
        <f t="shared" si="4"/>
        <v>2427300</v>
      </c>
      <c r="H26" s="20">
        <f t="shared" si="4"/>
        <v>263900</v>
      </c>
      <c r="I26" s="20">
        <f t="shared" si="4"/>
        <v>0</v>
      </c>
      <c r="J26" s="20"/>
      <c r="K26" s="20">
        <f>K19*ROUNDDOWN(K22*K23,0)</f>
        <v>664540.80000000016</v>
      </c>
      <c r="L26" s="20">
        <f>L19*ROUND(L22*L23,0)</f>
        <v>0</v>
      </c>
      <c r="M26" s="20"/>
      <c r="N26" s="20">
        <f>N19*ROUND(N22*N23,0)</f>
        <v>809100</v>
      </c>
    </row>
    <row r="27" spans="1:14" x14ac:dyDescent="0.3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x14ac:dyDescent="0.3">
      <c r="A28" s="7" t="s">
        <v>37</v>
      </c>
      <c r="C28" s="20">
        <f>C25+C26</f>
        <v>48575890.200000003</v>
      </c>
      <c r="D28" s="20">
        <f t="shared" ref="D28:I28" si="5">D25+D26</f>
        <v>1037968.75</v>
      </c>
      <c r="E28" s="20">
        <f t="shared" si="5"/>
        <v>1802963.1</v>
      </c>
      <c r="F28" s="20">
        <f t="shared" si="5"/>
        <v>3769920</v>
      </c>
      <c r="G28" s="20">
        <f t="shared" si="5"/>
        <v>9374400</v>
      </c>
      <c r="H28" s="20">
        <f t="shared" si="5"/>
        <v>830375</v>
      </c>
      <c r="I28" s="20">
        <f t="shared" si="5"/>
        <v>1550793.6</v>
      </c>
      <c r="J28" s="20"/>
      <c r="K28" s="20">
        <f t="shared" ref="K28:L28" si="6">K25+K26</f>
        <v>2609728.8000000003</v>
      </c>
      <c r="L28" s="20">
        <f t="shared" si="6"/>
        <v>571392</v>
      </c>
      <c r="M28" s="20"/>
      <c r="N28" s="20">
        <f>N25+N26</f>
        <v>4282650</v>
      </c>
    </row>
  </sheetData>
  <mergeCells count="3">
    <mergeCell ref="C3:N3"/>
    <mergeCell ref="A6:B6"/>
    <mergeCell ref="A11:B11"/>
  </mergeCells>
  <pageMargins left="0.7" right="0.7" top="0.75" bottom="0.75" header="0.3" footer="0.3"/>
  <pageSetup scale="7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D836E-E2AD-4484-BFCD-CD4CFC10D60E}">
  <sheetPr>
    <pageSetUpPr fitToPage="1"/>
  </sheetPr>
  <dimension ref="A1"/>
  <sheetViews>
    <sheetView zoomScaleNormal="100" workbookViewId="0"/>
  </sheetViews>
  <sheetFormatPr defaultRowHeight="14.5" x14ac:dyDescent="0.35"/>
  <sheetData/>
  <pageMargins left="0.7" right="0.7" top="0.75" bottom="0.75" header="0.3" footer="0.3"/>
  <pageSetup scale="83" fitToHeight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341789DCF3BB4FA8900FD2985F6D82" ma:contentTypeVersion="4" ma:contentTypeDescription="Create a new document." ma:contentTypeScope="" ma:versionID="30ceec55e06b79beb1f3893f7ade7c6d">
  <xsd:schema xmlns:xsd="http://www.w3.org/2001/XMLSchema" xmlns:xs="http://www.w3.org/2001/XMLSchema" xmlns:p="http://schemas.microsoft.com/office/2006/metadata/properties" xmlns:ns2="af428d80-3882-4973-ab5f-e9b3cff85303" xmlns:ns3="3c194807-ed71-4349-902d-1632284b062d" xmlns:ns4="ddec613d-e793-493c-a941-460852d03543" targetNamespace="http://schemas.microsoft.com/office/2006/metadata/properties" ma:root="true" ma:fieldsID="8e451d6c6d17e4ec7ce4007428984f9c" ns2:_="" ns3:_="" ns4:_="">
    <xsd:import namespace="af428d80-3882-4973-ab5f-e9b3cff85303"/>
    <xsd:import namespace="3c194807-ed71-4349-902d-1632284b062d"/>
    <xsd:import namespace="ddec613d-e793-493c-a941-460852d0354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nfidential_x0020_Classification" minOccurs="0"/>
                <xsd:element ref="ns3:Data_x0020_Retention_x0020_Classification" minOccurs="0"/>
                <xsd:element ref="ns3:Workspaces_ID" minOccurs="0"/>
                <xsd:element ref="ns4: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28d80-3882-4973-ab5f-e9b3cff853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94807-ed71-4349-902d-1632284b062d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1" nillable="true" ma:displayName="Information Classification" ma:description="Information Classification (per Information Resource Master Policy 01-04-00)" ma:format="Dropdown" ma:internalName="Confidential_x0020_Classification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2" nillable="true" ma:displayName="Data Retention Classification" ma:description="Data Retention Classification (per Information Resource Master Policy 01-07-00)" ma:format="Dropdown" ma:internalName="Data_x0020_Retention_x0020_Classification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3" nillable="true" ma:displayName="Workspaces_ID" ma:internalName="Workspaces_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ec613d-e793-493c-a941-460852d03543" elementFormDefault="qualified">
    <xsd:import namespace="http://schemas.microsoft.com/office/2006/documentManagement/types"/>
    <xsd:import namespace="http://schemas.microsoft.com/office/infopath/2007/PartnerControls"/>
    <xsd:element name="Number" ma:index="14" nillable="true" ma:displayName="Number" ma:internalName="Number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ber xmlns="ddec613d-e793-493c-a941-460852d03543" xsi:nil="true"/>
    <_dlc_DocId xmlns="af428d80-3882-4973-ab5f-e9b3cff85303">HZQXMC4YCWRY-1534370943-13753</_dlc_DocId>
    <_dlc_DocIdUrl xmlns="af428d80-3882-4973-ab5f-e9b3cff85303">
      <Url>http://sharepoint/depts/HE-PA-RegAff/HE-RegNonRP/_layouts/15/DocIdRedir.aspx?ID=HZQXMC4YCWRY-1534370943-13753</Url>
      <Description>HZQXMC4YCWRY-1534370943-13753</Description>
    </_dlc_DocIdUrl>
    <Data_x0020_Retention_x0020_Classification xmlns="3c194807-ed71-4349-902d-1632284b062d" xsi:nil="true"/>
    <Workspaces_ID xmlns="3c194807-ed71-4349-902d-1632284b062d" xsi:nil="true"/>
    <Confidential_x0020_Classification xmlns="3c194807-ed71-4349-902d-1632284b062d" xsi:nil="true"/>
  </documentManagement>
</p:properties>
</file>

<file path=customXml/itemProps1.xml><?xml version="1.0" encoding="utf-8"?>
<ds:datastoreItem xmlns:ds="http://schemas.openxmlformats.org/officeDocument/2006/customXml" ds:itemID="{5B027C35-291D-47AA-8ED7-5FC650932A6A}"/>
</file>

<file path=customXml/itemProps2.xml><?xml version="1.0" encoding="utf-8"?>
<ds:datastoreItem xmlns:ds="http://schemas.openxmlformats.org/officeDocument/2006/customXml" ds:itemID="{A79FAEDA-AA7B-4F41-858E-60228024EE20}"/>
</file>

<file path=customXml/itemProps3.xml><?xml version="1.0" encoding="utf-8"?>
<ds:datastoreItem xmlns:ds="http://schemas.openxmlformats.org/officeDocument/2006/customXml" ds:itemID="{CF5B8BA5-1995-481A-8B92-557C66D1700B}"/>
</file>

<file path=customXml/itemProps4.xml><?xml version="1.0" encoding="utf-8"?>
<ds:datastoreItem xmlns:ds="http://schemas.openxmlformats.org/officeDocument/2006/customXml" ds:itemID="{F165AFE7-2131-41EF-A905-6AF30D1FD9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Oʻahu Bus Forecast</vt:lpstr>
      <vt:lpstr>Hawaiʻi Island Bus Forecast</vt:lpstr>
      <vt:lpstr>Maui Bus Forecast</vt:lpstr>
      <vt:lpstr>Other Assumptions</vt:lpstr>
      <vt:lpstr>Proterra Bus Specifications</vt:lpstr>
      <vt:lpstr>'Other Assumptions'!Print_Area</vt:lpstr>
      <vt:lpstr>'Proterra Bus Specifications'!Print_Area</vt:lpstr>
      <vt:lpstr>'Hawaiʻi Island Bus Forecast'!Print_Titles</vt:lpstr>
      <vt:lpstr>'Maui Bus Forecast'!Print_Titles</vt:lpstr>
      <vt:lpstr>'Oʻahu Bus Forecast'!Print_Titles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2020-06-30T17:40:49Z</dcterms:created>
  <dcterms:modified xsi:type="dcterms:W3CDTF">2020-06-30T17:41:59Z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0x010100D1341789DCF3BB4FA8900FD2985F6D82</vt:lpwstr>
  </property>
  <property fmtid="{D5CDD505-2E9C-101B-9397-08002B2CF9AE}" pid="3" name="{A44787D4-0540-4523-9961-78E4036D8C6D}">
    <vt:lpwstr>{BBA2D9C0-0F3D-4041-B334-CF69F91FAE1E}</vt:lpwstr>
  </property>
  <property fmtid="{D5CDD505-2E9C-101B-9397-08002B2CF9AE}" pid="4" name="_dlc_DocIdItemGuid">
    <vt:lpwstr>baf292cd-877c-476c-9a60-eb56798967a5</vt:lpwstr>
  </property>
</Properties>
</file>