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1.xml" ContentType="application/vnd.openxmlformats-officedocument.theme+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ED4D7FD7-2477-4F92-985E-362038B05958}" xr6:coauthVersionLast="47" xr6:coauthVersionMax="47" xr10:uidLastSave="{00000000-0000-0000-0000-000000000000}"/>
  <bookViews>
    <workbookView xWindow="19090" yWindow="-27580" windowWidth="21820" windowHeight="38020" tabRatio="624" activeTab="4" xr2:uid="{00000000-000D-0000-FFFF-FFFF00000000}"/>
  </bookViews>
  <sheets>
    <sheet name="07 Cost Oahu" sheetId="34" r:id="rId1"/>
    <sheet name="07 Cost Hawaii Island" sheetId="35" r:id="rId2"/>
    <sheet name="07 Cost Maui" sheetId="33" r:id="rId3"/>
    <sheet name="07 Cost Lanai" sheetId="38" r:id="rId4"/>
    <sheet name="07 Cost Molokai" sheetId="39" r:id="rId5"/>
  </sheets>
  <definedNames>
    <definedName name="A_Depreciation" localSheetId="1">OFFSET('07 Cost Hawaii Island'!$C$80:$J$80,0,COUNTA('07 Cost Hawaii Island'!$C$74:$ZZ$74)-8,1,8)</definedName>
    <definedName name="A_Depreciation" localSheetId="3">OFFSET('07 Cost Lanai'!$C$73:$J$73,0,COUNTA('07 Cost Lanai'!$C$67:$ZZ$67)-8,1,8)</definedName>
    <definedName name="A_Depreciation" localSheetId="2">OFFSET('07 Cost Maui'!$C$73:$J$73,0,COUNTA('07 Cost Maui'!$C$67:$ZZ$67)-8,1,8)</definedName>
    <definedName name="A_Depreciation" localSheetId="4">OFFSET('07 Cost Molokai'!$C$73:$J$73,0,COUNTA('07 Cost Molokai'!$C$67:$ZZ$67)-8,1,8)</definedName>
    <definedName name="A_Depreciation" localSheetId="0">OFFSET('07 Cost Oahu'!$C$80:$J$80,0,COUNTA('07 Cost Oahu'!$C$74:$ZZ$74)-8,1,8)</definedName>
    <definedName name="A_Fuel" localSheetId="1">OFFSET('07 Cost Hawaii Island'!$C$75:$J$75,0,COUNTA('07 Cost Hawaii Island'!$C$74:$ZZ$74)-8,1,8)</definedName>
    <definedName name="A_Fuel" localSheetId="3">OFFSET('07 Cost Lanai'!$C$68:$J$68,0,COUNTA('07 Cost Lanai'!$C$67:$ZZ$67)-8,1,8)</definedName>
    <definedName name="A_Fuel" localSheetId="2">OFFSET('07 Cost Maui'!$C$68:$J$68,0,COUNTA('07 Cost Maui'!$C$67:$ZZ$67)-8,1,8)</definedName>
    <definedName name="A_Fuel" localSheetId="4">OFFSET('07 Cost Molokai'!$C$68:$J$68,0,COUNTA('07 Cost Molokai'!$C$67:$ZZ$67)-8,1,8)</definedName>
    <definedName name="A_Fuel" localSheetId="0">OFFSET('07 Cost Oahu'!$C$75:$J$75,0,COUNTA('07 Cost Oahu'!$C$74:$ZZ$74)-8,1,8)</definedName>
    <definedName name="A_O_M" localSheetId="1">OFFSET('07 Cost Hawaii Island'!$C$77:$J$77,0,COUNTA('07 Cost Hawaii Island'!$C$74:$ZZ$74)-8,1,8)</definedName>
    <definedName name="A_O_M" localSheetId="3">OFFSET('07 Cost Lanai'!$C$70:$J$70,0,COUNTA('07 Cost Lanai'!$C$67:$ZZ$67)-8,1,8)</definedName>
    <definedName name="A_O_M" localSheetId="2">OFFSET('07 Cost Maui'!$C$70:$J$70,0,COUNTA('07 Cost Maui'!$C$67:$ZZ$67)-8,1,8)</definedName>
    <definedName name="A_O_M" localSheetId="4">OFFSET('07 Cost Molokai'!$C$70:$J$70,0,COUNTA('07 Cost Molokai'!$C$67:$ZZ$67)-8,1,8)</definedName>
    <definedName name="A_O_M" localSheetId="0">OFFSET('07 Cost Oahu'!$C$77:$J$77,0,COUNTA('07 Cost Oahu'!$C$74:$ZZ$74)-8,1,8)</definedName>
    <definedName name="A_Other" localSheetId="1">OFFSET('07 Cost Hawaii Island'!$C$83:$J$83,0,COUNTA('07 Cost Hawaii Island'!$C$74:$ZZ$74)-8,1,8)</definedName>
    <definedName name="A_Other" localSheetId="3">OFFSET('07 Cost Lanai'!$C$76:$J$76,0,COUNTA('07 Cost Lanai'!$C$67:$ZZ$67)-8,1,8)</definedName>
    <definedName name="A_Other" localSheetId="2">OFFSET('07 Cost Maui'!$C$76:$J$76,0,COUNTA('07 Cost Maui'!$C$67:$ZZ$67)-8,1,8)</definedName>
    <definedName name="A_Other" localSheetId="4">OFFSET('07 Cost Molokai'!$C$76:$J$76,0,COUNTA('07 Cost Molokai'!$C$67:$ZZ$67)-8,1,8)</definedName>
    <definedName name="A_Other" localSheetId="0">OFFSET('07 Cost Oahu'!$C$83:$J$83,0,COUNTA('07 Cost Oahu'!$C$74:$ZZ$74)-8,1,8)</definedName>
    <definedName name="A_PBF" localSheetId="1">OFFSET('07 Cost Hawaii Island'!$C$82:$J$82,0,COUNTA('07 Cost Hawaii Island'!$C$74:$ZZ$74)-8,1,8)</definedName>
    <definedName name="A_PBF" localSheetId="3">OFFSET('07 Cost Lanai'!$C$75:$J$75,0,COUNTA('07 Cost Lanai'!$C$67:$ZZ$67)-8,1,8)</definedName>
    <definedName name="A_PBF" localSheetId="2">OFFSET('07 Cost Maui'!$C$75:$J$75,0,COUNTA('07 Cost Maui'!$C$67:$ZZ$67)-8,1,8)</definedName>
    <definedName name="A_PBF" localSheetId="4">OFFSET('07 Cost Molokai'!$C$75:$J$75,0,COUNTA('07 Cost Molokai'!$C$67:$ZZ$67)-8,1,8)</definedName>
    <definedName name="A_PBF" localSheetId="0">OFFSET('07 Cost Oahu'!$C$82:$J$82,0,COUNTA('07 Cost Oahu'!$C$74:$ZZ$74)-8,1,8)</definedName>
    <definedName name="A_PBF_and_Other" localSheetId="1">OFFSET('07 Cost Hawaii Island'!$C$85:$J$85,0,COUNTA('07 Cost Hawaii Island'!$C$74:$ZZ$74)-8,1,8)</definedName>
    <definedName name="A_PBF_and_Other" localSheetId="3">OFFSET('07 Cost Lanai'!$C$78:$J$78,0,COUNTA('07 Cost Lanai'!$C$67:$ZZ$67)-8,1,8)</definedName>
    <definedName name="A_PBF_and_Other" localSheetId="2">OFFSET('07 Cost Maui'!$C$78:$J$78,0,COUNTA('07 Cost Maui'!$C$67:$ZZ$67)-8,1,8)</definedName>
    <definedName name="A_PBF_and_Other" localSheetId="4">OFFSET('07 Cost Molokai'!$C$78:$J$78,0,COUNTA('07 Cost Molokai'!$C$67:$ZZ$67)-8,1,8)</definedName>
    <definedName name="A_PBF_and_Other" localSheetId="0">OFFSET('07 Cost Oahu'!$C$85:$J$85,0,COUNTA('07 Cost Oahu'!$C$74:$ZZ$74)-8,1,8)</definedName>
    <definedName name="A_Purchased_Power" localSheetId="1">OFFSET('07 Cost Hawaii Island'!$C$76:$J$76,0,COUNTA('07 Cost Hawaii Island'!$C$74:$ZZ$74)-8,1,8)</definedName>
    <definedName name="A_Purchased_Power" localSheetId="3">OFFSET('07 Cost Lanai'!$C$69:$J$69,0,COUNTA('07 Cost Lanai'!$C$67:$ZZ$67)-8,1,8)</definedName>
    <definedName name="A_Purchased_Power" localSheetId="2">OFFSET('07 Cost Maui'!$C$69:$J$69,0,COUNTA('07 Cost Maui'!$C$67:$ZZ$67)-8,1,8)</definedName>
    <definedName name="A_Purchased_Power" localSheetId="4">OFFSET('07 Cost Molokai'!$C$69:$J$69,0,COUNTA('07 Cost Molokai'!$C$67:$ZZ$67)-8,1,8)</definedName>
    <definedName name="A_Purchased_Power" localSheetId="0">OFFSET('07 Cost Oahu'!$C$76:$J$76,0,COUNTA('07 Cost Oahu'!$C$74:$ZZ$74)-8,1,8)</definedName>
    <definedName name="A_qtr" localSheetId="1">OFFSET('07 Cost Hawaii Island'!$C$74:$J$74,0,COUNTA('07 Cost Hawaii Island'!$C$74:$ZZ$74)-8,1,8)</definedName>
    <definedName name="A_qtr" localSheetId="3">OFFSET('07 Cost Lanai'!$C$67:$J$67,0,COUNTA('07 Cost Lanai'!$C$67:$ZZ$67)-8,1,8)</definedName>
    <definedName name="A_qtr" localSheetId="2">OFFSET('07 Cost Maui'!$C$67:$J$67,0,COUNTA('07 Cost Maui'!$C$67:$ZZ$67)-8,1,8)</definedName>
    <definedName name="A_qtr" localSheetId="4">OFFSET('07 Cost Molokai'!$C$67:$J$67,0,COUNTA('07 Cost Molokai'!$C$67:$ZZ$67)-8,1,8)</definedName>
    <definedName name="A_qtr" localSheetId="0">OFFSET('07 Cost Oahu'!$C$74:$J$74,0,COUNTA('07 Cost Oahu'!$C$74:$ZZ$74)-8,1,8)</definedName>
    <definedName name="A_RBA" localSheetId="1">OFFSET('07 Cost Hawaii Island'!$C$81:$J$81,0,COUNTA('07 Cost Hawaii Island'!$C$74:$ZZ$74)-8,1,8)</definedName>
    <definedName name="A_RBA" localSheetId="3">OFFSET('07 Cost Lanai'!$C$74:$J$74,0,COUNTA('07 Cost Lanai'!$C$67:$ZZ$67)-8,1,8)</definedName>
    <definedName name="A_RBA" localSheetId="2">OFFSET('07 Cost Maui'!$C$74:$J$74,0,COUNTA('07 Cost Maui'!$C$67:$ZZ$67)-8,1,8)</definedName>
    <definedName name="A_RBA" localSheetId="4">OFFSET('07 Cost Molokai'!$C$74:$J$74,0,COUNTA('07 Cost Molokai'!$C$67:$ZZ$67)-8,1,8)</definedName>
    <definedName name="A_RBA" localSheetId="0">OFFSET('07 Cost Oahu'!$C$81:$J$81,0,COUNTA('07 Cost Oahu'!$C$74:$ZZ$74)-8,1,8)</definedName>
    <definedName name="A_Return" localSheetId="1">OFFSET('07 Cost Hawaii Island'!$C$79:$J$79,0,COUNTA('07 Cost Hawaii Island'!$C$74:$ZZ$74)-8,1,8)</definedName>
    <definedName name="A_Return" localSheetId="3">OFFSET('07 Cost Lanai'!$C$72:$J$72,0,COUNTA('07 Cost Lanai'!$C$67:$ZZ$67)-8,1,8)</definedName>
    <definedName name="A_Return" localSheetId="2">OFFSET('07 Cost Maui'!$C$72:$J$72,0,COUNTA('07 Cost Maui'!$C$67:$ZZ$67)-8,1,8)</definedName>
    <definedName name="A_Return" localSheetId="4">OFFSET('07 Cost Molokai'!$C$72:$J$72,0,COUNTA('07 Cost Molokai'!$C$67:$ZZ$67)-8,1,8)</definedName>
    <definedName name="A_Return" localSheetId="0">OFFSET('07 Cost Oahu'!$C$79:$J$79,0,COUNTA('07 Cost Oahu'!$C$74:$ZZ$74)-8,1,8)</definedName>
    <definedName name="A_Taxes" localSheetId="1">OFFSET('07 Cost Hawaii Island'!$C$78:$J$78,0,COUNTA('07 Cost Hawaii Island'!$C$74:$ZZ$74)-8,1,8)</definedName>
    <definedName name="A_Taxes" localSheetId="3">OFFSET('07 Cost Lanai'!$C$71:$J$71,0,COUNTA('07 Cost Lanai'!$C$67:$ZZ$67)-8,1,8)</definedName>
    <definedName name="A_Taxes" localSheetId="2">OFFSET('07 Cost Maui'!$C$71:$J$71,0,COUNTA('07 Cost Maui'!$C$67:$ZZ$67)-8,1,8)</definedName>
    <definedName name="A_Taxes" localSheetId="4">OFFSET('07 Cost Molokai'!$C$71:$J$71,0,COUNTA('07 Cost Molokai'!$C$67:$ZZ$67)-8,1,8)</definedName>
    <definedName name="A_Taxes" localSheetId="0">OFFSET('07 Cost Oahu'!$C$78:$J$78,0,COUNTA('07 Cost Oahu'!$C$74:$ZZ$74)-8,1,8)</definedName>
    <definedName name="A_Total" localSheetId="1">OFFSET('07 Cost Hawaii Island'!$C$84:$J$84,0,COUNTA('07 Cost Hawaii Island'!$C$74:$ZZ$74)-8,1,8)</definedName>
    <definedName name="A_Total" localSheetId="3">OFFSET('07 Cost Lanai'!$C$77:$J$77,0,COUNTA('07 Cost Lanai'!$C$67:$ZZ$67)-8,1,8)</definedName>
    <definedName name="A_Total" localSheetId="2">OFFSET('07 Cost Maui'!$C$77:$J$77,0,COUNTA('07 Cost Maui'!$C$67:$ZZ$67)-8,1,8)</definedName>
    <definedName name="A_Total" localSheetId="4">OFFSET('07 Cost Molokai'!$C$77:$J$77,0,COUNTA('07 Cost Molokai'!$C$67:$ZZ$67)-8,1,8)</definedName>
    <definedName name="A_Total" localSheetId="0">OFFSET('07 Cost Oahu'!$C$84:$J$84,0,COUNTA('07 Cost Oahu'!$C$74:$ZZ$74)-8,1,8)</definedName>
    <definedName name="B_Depreciation" localSheetId="1">OFFSET('07 Cost Hawaii Island'!$C$93:$J$93,0,COUNTA('07 Cost Hawaii Island'!$C$74:$ZZ$74)-8,1,8)</definedName>
    <definedName name="B_Depreciation" localSheetId="3">OFFSET('07 Cost Lanai'!$C$86:$J$86,0,COUNTA('07 Cost Lanai'!$C$67:$ZZ$67)-8,1,8)</definedName>
    <definedName name="B_Depreciation" localSheetId="2">OFFSET('07 Cost Maui'!$C$86:$J$86,0,COUNTA('07 Cost Maui'!$C$67:$ZZ$67)-8,1,8)</definedName>
    <definedName name="B_Depreciation" localSheetId="4">OFFSET('07 Cost Molokai'!$C$86:$J$86,0,COUNTA('07 Cost Molokai'!$C$67:$ZZ$67)-8,1,8)</definedName>
    <definedName name="B_Depreciation" localSheetId="0">OFFSET('07 Cost Oahu'!$C$93:$J$93,0,COUNTA('07 Cost Oahu'!$C$74:$ZZ$74)-8,1,8)</definedName>
    <definedName name="B_Fuel" localSheetId="1">OFFSET('07 Cost Hawaii Island'!$C$88:$J$88,0,COUNTA('07 Cost Hawaii Island'!$C$74:$ZZ$74)-8,1,8)</definedName>
    <definedName name="B_Fuel" localSheetId="3">OFFSET('07 Cost Lanai'!$C$81:$J$81,0,COUNTA('07 Cost Lanai'!$C$67:$ZZ$67)-8,1,8)</definedName>
    <definedName name="B_Fuel" localSheetId="2">OFFSET('07 Cost Maui'!$C$81:$J$81,0,COUNTA('07 Cost Maui'!$C$67:$ZZ$67)-8,1,8)</definedName>
    <definedName name="B_Fuel" localSheetId="4">OFFSET('07 Cost Molokai'!$C$81:$J$81,0,COUNTA('07 Cost Molokai'!$C$67:$ZZ$67)-8,1,8)</definedName>
    <definedName name="B_Fuel" localSheetId="0">OFFSET('07 Cost Oahu'!$C$88:$J$88,0,COUNTA('07 Cost Oahu'!$C$74:$ZZ$74)-8,1,8)</definedName>
    <definedName name="B_O_M" localSheetId="1">OFFSET('07 Cost Hawaii Island'!$C$90:$J$90,0,COUNTA('07 Cost Hawaii Island'!$C$74:$ZZ$74)-8,1,8)</definedName>
    <definedName name="B_O_M" localSheetId="3">OFFSET('07 Cost Lanai'!$C$83:$J$83,0,COUNTA('07 Cost Lanai'!$C$67:$ZZ$67)-8,1,8)</definedName>
    <definedName name="B_O_M" localSheetId="2">OFFSET('07 Cost Maui'!$C$83:$J$83,0,COUNTA('07 Cost Maui'!$C$67:$ZZ$67)-8,1,8)</definedName>
    <definedName name="B_O_M" localSheetId="4">OFFSET('07 Cost Molokai'!$C$83:$J$83,0,COUNTA('07 Cost Molokai'!$C$67:$ZZ$67)-8,1,8)</definedName>
    <definedName name="B_O_M" localSheetId="0">OFFSET('07 Cost Oahu'!$C$90:$J$90,0,COUNTA('07 Cost Oahu'!$C$74:$ZZ$74)-8,1,8)</definedName>
    <definedName name="B_Other" localSheetId="1">OFFSET('07 Cost Hawaii Island'!$C$96:$J$96,0,COUNTA('07 Cost Hawaii Island'!$C$74:$ZZ$74)-8,1,8)</definedName>
    <definedName name="B_Other" localSheetId="3">OFFSET('07 Cost Lanai'!$C$89:$J$89,0,COUNTA('07 Cost Lanai'!$C$67:$ZZ$67)-8,1,8)</definedName>
    <definedName name="B_Other" localSheetId="2">OFFSET('07 Cost Maui'!$C$89:$J$89,0,COUNTA('07 Cost Maui'!$C$67:$ZZ$67)-8,1,8)</definedName>
    <definedName name="B_Other" localSheetId="4">OFFSET('07 Cost Molokai'!$C$89:$J$89,0,COUNTA('07 Cost Molokai'!$C$67:$ZZ$67)-8,1,8)</definedName>
    <definedName name="B_Other" localSheetId="0">OFFSET('07 Cost Oahu'!$C$96:$J$96,0,COUNTA('07 Cost Oahu'!$C$74:$ZZ$74)-8,1,8)</definedName>
    <definedName name="B_PBF" localSheetId="1">OFFSET('07 Cost Hawaii Island'!$C$95:$J$95,0,COUNTA('07 Cost Hawaii Island'!$C$74:$ZZ$74)-8,1,8)</definedName>
    <definedName name="B_PBF" localSheetId="3">OFFSET('07 Cost Lanai'!$C$88:$J$88,0,COUNTA('07 Cost Lanai'!$C$67:$ZZ$67)-8,1,8)</definedName>
    <definedName name="B_PBF" localSheetId="2">OFFSET('07 Cost Maui'!$C$88:$J$88,0,COUNTA('07 Cost Maui'!$C$67:$ZZ$67)-8,1,8)</definedName>
    <definedName name="B_PBF" localSheetId="4">OFFSET('07 Cost Molokai'!$C$88:$J$88,0,COUNTA('07 Cost Molokai'!$C$67:$ZZ$67)-8,1,8)</definedName>
    <definedName name="B_PBF" localSheetId="0">OFFSET('07 Cost Oahu'!$C$95:$J$95,0,COUNTA('07 Cost Oahu'!$C$74:$ZZ$74)-8,1,8)</definedName>
    <definedName name="B_PBF_and_Other" localSheetId="1">OFFSET('07 Cost Hawaii Island'!$C$98:$J$98,0,COUNTA('07 Cost Hawaii Island'!$C$74:$ZZ$74)-8,1,8)</definedName>
    <definedName name="B_PBF_and_Other" localSheetId="3">OFFSET('07 Cost Lanai'!$C$91:$J$91,0,COUNTA('07 Cost Lanai'!$C$67:$ZZ$67)-8,1,8)</definedName>
    <definedName name="B_PBF_and_Other" localSheetId="2">OFFSET('07 Cost Maui'!$C$91:$J$91,0,COUNTA('07 Cost Maui'!$C$67:$ZZ$67)-8,1,8)</definedName>
    <definedName name="B_PBF_and_Other" localSheetId="4">OFFSET('07 Cost Molokai'!$C$91:$J$91,0,COUNTA('07 Cost Molokai'!$C$67:$ZZ$67)-8,1,8)</definedName>
    <definedName name="B_PBF_and_Other" localSheetId="0">OFFSET('07 Cost Oahu'!$C$98:$J$98,0,COUNTA('07 Cost Oahu'!$C$74:$ZZ$74)-8,1,8)</definedName>
    <definedName name="B_Purchased_Power" localSheetId="1">OFFSET('07 Cost Hawaii Island'!$C$89:$J$89,0,COUNTA('07 Cost Hawaii Island'!$C$74:$ZZ$74)-8,1,8)</definedName>
    <definedName name="B_Purchased_Power" localSheetId="3">OFFSET('07 Cost Lanai'!$C$82:$J$82,0,COUNTA('07 Cost Lanai'!$C$67:$ZZ$67)-8,1,8)</definedName>
    <definedName name="B_Purchased_Power" localSheetId="2">OFFSET('07 Cost Maui'!$C$82:$J$82,0,COUNTA('07 Cost Maui'!$C$67:$ZZ$67)-8,1,8)</definedName>
    <definedName name="B_Purchased_Power" localSheetId="4">OFFSET('07 Cost Molokai'!$C$82:$J$82,0,COUNTA('07 Cost Molokai'!$C$67:$ZZ$67)-8,1,8)</definedName>
    <definedName name="B_Purchased_Power" localSheetId="0">OFFSET('07 Cost Oahu'!$C$89:$J$89,0,COUNTA('07 Cost Oahu'!$C$74:$ZZ$74)-8,1,8)</definedName>
    <definedName name="B_RBA" localSheetId="1">OFFSET('07 Cost Hawaii Island'!$C$94:$J$94,0,COUNTA('07 Cost Hawaii Island'!$C$74:$ZZ$74)-8,1,8)</definedName>
    <definedName name="B_RBA" localSheetId="3">OFFSET('07 Cost Lanai'!$C$87:$J$87,0,COUNTA('07 Cost Lanai'!$C$67:$ZZ$67)-8,1,8)</definedName>
    <definedName name="B_RBA" localSheetId="2">OFFSET('07 Cost Maui'!$C$87:$J$87,0,COUNTA('07 Cost Maui'!$C$67:$ZZ$67)-8,1,8)</definedName>
    <definedName name="B_RBA" localSheetId="4">OFFSET('07 Cost Molokai'!$C$87:$J$87,0,COUNTA('07 Cost Molokai'!$C$67:$ZZ$67)-8,1,8)</definedName>
    <definedName name="B_RBA" localSheetId="0">OFFSET('07 Cost Oahu'!$C$94:$J$94,0,COUNTA('07 Cost Oahu'!$C$74:$ZZ$74)-8,1,8)</definedName>
    <definedName name="B_Return" localSheetId="1">OFFSET('07 Cost Hawaii Island'!$C$92:$J$92,0,COUNTA('07 Cost Hawaii Island'!$C$74:$ZZ$74)-8,1,8)</definedName>
    <definedName name="B_Return" localSheetId="3">OFFSET('07 Cost Lanai'!$C$85:$J$85,0,COUNTA('07 Cost Lanai'!$C$67:$ZZ$67)-8,1,8)</definedName>
    <definedName name="B_Return" localSheetId="2">OFFSET('07 Cost Maui'!$C$85:$J$85,0,COUNTA('07 Cost Maui'!$C$67:$ZZ$67)-8,1,8)</definedName>
    <definedName name="B_Return" localSheetId="4">OFFSET('07 Cost Molokai'!$C$85:$J$85,0,COUNTA('07 Cost Molokai'!$C$67:$ZZ$67)-8,1,8)</definedName>
    <definedName name="B_Return" localSheetId="0">OFFSET('07 Cost Oahu'!$C$92:$J$92,0,COUNTA('07 Cost Oahu'!$C$74:$ZZ$74)-8,1,8)</definedName>
    <definedName name="B_Taxes" localSheetId="1">OFFSET('07 Cost Hawaii Island'!$C$91:$J$91,0,COUNTA('07 Cost Hawaii Island'!$C$74:$ZZ$74)-8,1,8)</definedName>
    <definedName name="B_Taxes" localSheetId="3">OFFSET('07 Cost Lanai'!$C$84:$J$84,0,COUNTA('07 Cost Lanai'!$C$67:$ZZ$67)-8,1,8)</definedName>
    <definedName name="B_Taxes" localSheetId="2">OFFSET('07 Cost Maui'!$C$84:$J$84,0,COUNTA('07 Cost Maui'!$C$67:$ZZ$67)-8,1,8)</definedName>
    <definedName name="B_Taxes" localSheetId="4">OFFSET('07 Cost Molokai'!$C$84:$J$84,0,COUNTA('07 Cost Molokai'!$C$67:$ZZ$67)-8,1,8)</definedName>
    <definedName name="B_Taxes" localSheetId="0">OFFSET('07 Cost Oahu'!$C$91:$J$91,0,COUNTA('07 Cost Oahu'!$C$74:$ZZ$74)-8,1,8)</definedName>
    <definedName name="B_Total" localSheetId="1">OFFSET('07 Cost Hawaii Island'!$C$97:$J$97,0,COUNTA('07 Cost Hawaii Island'!$C$74:$ZZ$74)-8,1,8)</definedName>
    <definedName name="B_Total" localSheetId="3">OFFSET('07 Cost Lanai'!$C$90:$J$90,0,COUNTA('07 Cost Lanai'!$C$67:$ZZ$67)-8,1,8)</definedName>
    <definedName name="B_Total" localSheetId="2">OFFSET('07 Cost Maui'!$C$90:$J$90,0,COUNTA('07 Cost Maui'!$C$67:$ZZ$67)-8,1,8)</definedName>
    <definedName name="B_Total" localSheetId="4">OFFSET('07 Cost Molokai'!$C$90:$J$90,0,COUNTA('07 Cost Molokai'!$C$67:$ZZ$67)-8,1,8)</definedName>
    <definedName name="B_Total" localSheetId="0">OFFSET('07 Cost Oahu'!$C$97:$J$97,0,COUNTA('07 Cost Oahu'!$C$74:$ZZ$74)-8,1,8)</definedName>
    <definedName name="C_Depreciation" localSheetId="1">OFFSET('07 Cost Hawaii Island'!$C$106:$J$106,0,COUNTA('07 Cost Hawaii Island'!$C$101:$ZZ$101)-8,1,8)</definedName>
    <definedName name="C_Depreciation" localSheetId="3">OFFSET('07 Cost Lanai'!$C$99:$J$99,0,COUNTA('07 Cost Lanai'!$C$94:$ZZ$94)-8,1,8)</definedName>
    <definedName name="C_Depreciation" localSheetId="2">OFFSET('07 Cost Maui'!$C$99:$J$99,0,COUNTA('07 Cost Maui'!$C$94:$ZZ$94)-8,1,8)</definedName>
    <definedName name="C_Depreciation" localSheetId="4">OFFSET('07 Cost Molokai'!$C$99:$J$99,0,COUNTA('07 Cost Molokai'!$C$94:$ZZ$94)-8,1,8)</definedName>
    <definedName name="C_Depreciation" localSheetId="0">OFFSET('07 Cost Oahu'!$C$106:$J$106,0,COUNTA('07 Cost Oahu'!$C$101:$ZZ$101)-8,1,8)</definedName>
    <definedName name="C_Fuel" localSheetId="1">OFFSET('07 Cost Hawaii Island'!$C$101:$J$101,0,COUNTA('07 Cost Hawaii Island'!$C$101:$ZZ$101)-8,1,8)</definedName>
    <definedName name="C_Fuel" localSheetId="3">OFFSET('07 Cost Lanai'!$C$94:$J$94,0,COUNTA('07 Cost Lanai'!$C$94:$ZZ$94)-8,1,8)</definedName>
    <definedName name="C_Fuel" localSheetId="2">OFFSET('07 Cost Maui'!$C$94:$J$94,0,COUNTA('07 Cost Maui'!$C$94:$ZZ$94)-8,1,8)</definedName>
    <definedName name="C_Fuel" localSheetId="4">OFFSET('07 Cost Molokai'!$C$94:$J$94,0,COUNTA('07 Cost Molokai'!$C$94:$ZZ$94)-8,1,8)</definedName>
    <definedName name="C_Fuel" localSheetId="0">OFFSET('07 Cost Oahu'!$C$101:$J$101,0,COUNTA('07 Cost Oahu'!$C$101:$ZZ$101)-8,1,8)</definedName>
    <definedName name="C_O_M" localSheetId="1">OFFSET('07 Cost Hawaii Island'!$C$103:$J$103,0,COUNTA('07 Cost Hawaii Island'!$C$101:$ZZ$101)-8,1,8)</definedName>
    <definedName name="C_O_M" localSheetId="3">OFFSET('07 Cost Lanai'!$C$96:$J$96,0,COUNTA('07 Cost Lanai'!$C$94:$ZZ$94)-8,1,8)</definedName>
    <definedName name="C_O_M" localSheetId="2">OFFSET('07 Cost Maui'!$C$96:$J$96,0,COUNTA('07 Cost Maui'!$C$94:$ZZ$94)-8,1,8)</definedName>
    <definedName name="C_O_M" localSheetId="4">OFFSET('07 Cost Molokai'!$C$96:$J$96,0,COUNTA('07 Cost Molokai'!$C$94:$ZZ$94)-8,1,8)</definedName>
    <definedName name="C_O_M" localSheetId="0">OFFSET('07 Cost Oahu'!$C$103:$J$103,0,COUNTA('07 Cost Oahu'!$C$101:$ZZ$101)-8,1,8)</definedName>
    <definedName name="C_Other" localSheetId="1">OFFSET('07 Cost Hawaii Island'!$C$109:$J$109,0,COUNTA('07 Cost Hawaii Island'!$C$101:$ZZ$101)-8,1,8)</definedName>
    <definedName name="C_Other" localSheetId="3">OFFSET('07 Cost Lanai'!$C$102:$J$102,0,COUNTA('07 Cost Lanai'!$C$94:$ZZ$94)-8,1,8)</definedName>
    <definedName name="C_Other" localSheetId="2">OFFSET('07 Cost Maui'!$C$102:$J$102,0,COUNTA('07 Cost Maui'!$C$94:$ZZ$94)-8,1,8)</definedName>
    <definedName name="C_Other" localSheetId="4">OFFSET('07 Cost Molokai'!$C$102:$J$102,0,COUNTA('07 Cost Molokai'!$C$94:$ZZ$94)-8,1,8)</definedName>
    <definedName name="C_Other" localSheetId="0">OFFSET('07 Cost Oahu'!$C$109:$J$109,0,COUNTA('07 Cost Oahu'!$C$101:$ZZ$101)-8,1,8)</definedName>
    <definedName name="C_PBF" localSheetId="1">OFFSET('07 Cost Hawaii Island'!$C$108:$J$108,0,COUNTA('07 Cost Hawaii Island'!$C$101:$ZZ$101)-8,1,8)</definedName>
    <definedName name="C_PBF" localSheetId="3">OFFSET('07 Cost Lanai'!$C$101:$J$101,0,COUNTA('07 Cost Lanai'!$C$94:$ZZ$94)-8,1,8)</definedName>
    <definedName name="C_PBF" localSheetId="2">OFFSET('07 Cost Maui'!$C$101:$J$101,0,COUNTA('07 Cost Maui'!$C$94:$ZZ$94)-8,1,8)</definedName>
    <definedName name="C_PBF" localSheetId="4">OFFSET('07 Cost Molokai'!$C$101:$J$101,0,COUNTA('07 Cost Molokai'!$C$94:$ZZ$94)-8,1,8)</definedName>
    <definedName name="C_PBF" localSheetId="0">OFFSET('07 Cost Oahu'!$C$108:$J$108,0,COUNTA('07 Cost Oahu'!$C$101:$ZZ$101)-8,1,8)</definedName>
    <definedName name="C_Purchased_Power" localSheetId="1">OFFSET('07 Cost Hawaii Island'!$C$102:$J$102,0,COUNTA('07 Cost Hawaii Island'!$C$101:$ZZ$101)-8,1,8)</definedName>
    <definedName name="C_Purchased_Power" localSheetId="3">OFFSET('07 Cost Lanai'!$C$95:$J$95,0,COUNTA('07 Cost Lanai'!$C$94:$ZZ$94)-8,1,8)</definedName>
    <definedName name="C_Purchased_Power" localSheetId="2">OFFSET('07 Cost Maui'!$C$95:$J$95,0,COUNTA('07 Cost Maui'!$C$94:$ZZ$94)-8,1,8)</definedName>
    <definedName name="C_Purchased_Power" localSheetId="4">OFFSET('07 Cost Molokai'!$C$95:$J$95,0,COUNTA('07 Cost Molokai'!$C$94:$ZZ$94)-8,1,8)</definedName>
    <definedName name="C_Purchased_Power" localSheetId="0">OFFSET('07 Cost Oahu'!$C$102:$J$102,0,COUNTA('07 Cost Oahu'!$C$101:$ZZ$101)-8,1,8)</definedName>
    <definedName name="C_RBA" localSheetId="1">OFFSET('07 Cost Hawaii Island'!$C$107:$J$107,0,COUNTA('07 Cost Hawaii Island'!$C$101:$ZZ$101)-8,1,8)</definedName>
    <definedName name="C_RBA" localSheetId="3">OFFSET('07 Cost Lanai'!$C$100:$J$100,0,COUNTA('07 Cost Lanai'!$C$94:$ZZ$94)-8,1,8)</definedName>
    <definedName name="C_RBA" localSheetId="2">OFFSET('07 Cost Maui'!$C$100:$J$100,0,COUNTA('07 Cost Maui'!$C$94:$ZZ$94)-8,1,8)</definedName>
    <definedName name="C_RBA" localSheetId="4">OFFSET('07 Cost Molokai'!$C$100:$J$100,0,COUNTA('07 Cost Molokai'!$C$94:$ZZ$94)-8,1,8)</definedName>
    <definedName name="C_RBA" localSheetId="0">OFFSET('07 Cost Oahu'!$C$107:$J$107,0,COUNTA('07 Cost Oahu'!$C$101:$ZZ$101)-8,1,8)</definedName>
    <definedName name="C_Return" localSheetId="1">OFFSET('07 Cost Hawaii Island'!$C$105:$J$105,0,COUNTA('07 Cost Hawaii Island'!$C$101:$ZZ$101)-8,1,8)</definedName>
    <definedName name="C_Return" localSheetId="3">OFFSET('07 Cost Lanai'!$C$98:$J$98,0,COUNTA('07 Cost Lanai'!$C$94:$ZZ$94)-8,1,8)</definedName>
    <definedName name="C_Return" localSheetId="2">OFFSET('07 Cost Maui'!$C$98:$J$98,0,COUNTA('07 Cost Maui'!$C$94:$ZZ$94)-8,1,8)</definedName>
    <definedName name="C_Return" localSheetId="4">OFFSET('07 Cost Molokai'!$C$98:$J$98,0,COUNTA('07 Cost Molokai'!$C$94:$ZZ$94)-8,1,8)</definedName>
    <definedName name="C_Return" localSheetId="0">OFFSET('07 Cost Oahu'!$C$105:$J$105,0,COUNTA('07 Cost Oahu'!$C$101:$ZZ$101)-8,1,8)</definedName>
    <definedName name="C_Taxes" localSheetId="1">OFFSET('07 Cost Hawaii Island'!$C$104:$J$104,0,COUNTA('07 Cost Hawaii Island'!$C$101:$ZZ$101)-8,1,8)</definedName>
    <definedName name="C_Taxes" localSheetId="3">OFFSET('07 Cost Lanai'!$C$97:$J$97,0,COUNTA('07 Cost Lanai'!$C$94:$ZZ$94)-8,1,8)</definedName>
    <definedName name="C_Taxes" localSheetId="2">OFFSET('07 Cost Maui'!$C$97:$J$97,0,COUNTA('07 Cost Maui'!$C$94:$ZZ$94)-8,1,8)</definedName>
    <definedName name="C_Taxes" localSheetId="4">OFFSET('07 Cost Molokai'!$C$97:$J$97,0,COUNTA('07 Cost Molokai'!$C$94:$ZZ$94)-8,1,8)</definedName>
    <definedName name="C_Taxes" localSheetId="0">OFFSET('07 Cost Oahu'!$C$104:$J$104,0,COUNTA('07 Cost Oahu'!$C$101:$ZZ$101)-8,1,8)</definedName>
    <definedName name="Pivot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03" i="39" l="1"/>
  <c r="AL81" i="39"/>
  <c r="AL82" i="39"/>
  <c r="AL83" i="39"/>
  <c r="AL84" i="39"/>
  <c r="AL85" i="39"/>
  <c r="AL86" i="39"/>
  <c r="AL87" i="39"/>
  <c r="AL88" i="39"/>
  <c r="AL89" i="39"/>
  <c r="AL90" i="39"/>
  <c r="AL91" i="39"/>
  <c r="AL77" i="39"/>
  <c r="AL78" i="39"/>
  <c r="AL103" i="38"/>
  <c r="AL81" i="38"/>
  <c r="AL82" i="38"/>
  <c r="AL83" i="38"/>
  <c r="AL84" i="38"/>
  <c r="AL85" i="38"/>
  <c r="AL86" i="38"/>
  <c r="AL87" i="38"/>
  <c r="AL88" i="38"/>
  <c r="AL89" i="38"/>
  <c r="AL90" i="38"/>
  <c r="AL91" i="38"/>
  <c r="AL77" i="38"/>
  <c r="AL78" i="38"/>
  <c r="AL103" i="33"/>
  <c r="AL81" i="33"/>
  <c r="AL82" i="33"/>
  <c r="AL83" i="33"/>
  <c r="AL84" i="33"/>
  <c r="AL85" i="33"/>
  <c r="AL86" i="33"/>
  <c r="AL87" i="33"/>
  <c r="AL88" i="33"/>
  <c r="AL89" i="33"/>
  <c r="AL90" i="33"/>
  <c r="AL91" i="33"/>
  <c r="AL77" i="33"/>
  <c r="AL78" i="33"/>
  <c r="AL110" i="35" l="1"/>
  <c r="AL88" i="35"/>
  <c r="AL89" i="35"/>
  <c r="AL90" i="35"/>
  <c r="AL91" i="35"/>
  <c r="AL92" i="35"/>
  <c r="AL93" i="35"/>
  <c r="AL94" i="35"/>
  <c r="AL95" i="35"/>
  <c r="AL96" i="35"/>
  <c r="AL97" i="35"/>
  <c r="AL98" i="35"/>
  <c r="AL84" i="35"/>
  <c r="AL85" i="35"/>
  <c r="AL110" i="34" l="1"/>
  <c r="AL88" i="34"/>
  <c r="AL89" i="34"/>
  <c r="AL90" i="34"/>
  <c r="AL91" i="34"/>
  <c r="AL92" i="34"/>
  <c r="AL93" i="34"/>
  <c r="AL94" i="34"/>
  <c r="AL95" i="34"/>
  <c r="AL96" i="34"/>
  <c r="AL97" i="34"/>
  <c r="AL98" i="34"/>
  <c r="AL84" i="34"/>
  <c r="AL85" i="34"/>
  <c r="AK103" i="39" l="1"/>
  <c r="AK77" i="39"/>
  <c r="AK78" i="39"/>
  <c r="AJ77" i="39"/>
  <c r="AK103" i="38"/>
  <c r="AK83" i="38"/>
  <c r="AK77" i="38"/>
  <c r="AK78" i="38"/>
  <c r="AK103" i="33"/>
  <c r="AK77" i="33"/>
  <c r="AK78" i="33"/>
  <c r="AK110" i="35" l="1"/>
  <c r="AK84" i="35"/>
  <c r="AK85" i="35"/>
  <c r="AK110" i="34" l="1"/>
  <c r="AK85" i="34"/>
  <c r="AK84" i="34"/>
  <c r="AK81" i="39" l="1"/>
  <c r="AK82" i="39"/>
  <c r="AK83" i="39"/>
  <c r="AK84" i="39"/>
  <c r="AK85" i="39"/>
  <c r="AK86" i="39"/>
  <c r="AK87" i="39"/>
  <c r="AK88" i="39"/>
  <c r="AK89" i="39"/>
  <c r="AK90" i="39"/>
  <c r="AK91" i="39"/>
  <c r="AJ92" i="39"/>
  <c r="AJ93" i="39"/>
  <c r="AJ103" i="39"/>
  <c r="AK81" i="38"/>
  <c r="AK82" i="38"/>
  <c r="AK84" i="38"/>
  <c r="AK85" i="38"/>
  <c r="AK86" i="38"/>
  <c r="AK87" i="38"/>
  <c r="AK88" i="38"/>
  <c r="AK89" i="38"/>
  <c r="AK90" i="38"/>
  <c r="AK91" i="38"/>
  <c r="AK81" i="33"/>
  <c r="AK82" i="33"/>
  <c r="AK83" i="33"/>
  <c r="AK84" i="33"/>
  <c r="AK85" i="33"/>
  <c r="AK86" i="33"/>
  <c r="AK87" i="33"/>
  <c r="AK88" i="33"/>
  <c r="AK89" i="33"/>
  <c r="AK90" i="33"/>
  <c r="AK91" i="33"/>
  <c r="AK88" i="35"/>
  <c r="AK89" i="35"/>
  <c r="AK90" i="35"/>
  <c r="AK91" i="35"/>
  <c r="AK92" i="35"/>
  <c r="AK93" i="35"/>
  <c r="AK94" i="35"/>
  <c r="AK95" i="35"/>
  <c r="AK96" i="35"/>
  <c r="AK97" i="35"/>
  <c r="AK98" i="35"/>
  <c r="AJ99" i="35"/>
  <c r="AJ100" i="35"/>
  <c r="AK88" i="34"/>
  <c r="AK89" i="34"/>
  <c r="AK90" i="34"/>
  <c r="AK91" i="34"/>
  <c r="AK92" i="34"/>
  <c r="AK93" i="34"/>
  <c r="AK94" i="34"/>
  <c r="AK95" i="34"/>
  <c r="AK96" i="34"/>
  <c r="AK97" i="34"/>
  <c r="AK98" i="34"/>
  <c r="AJ81" i="39"/>
  <c r="AJ82" i="39"/>
  <c r="AJ83" i="39"/>
  <c r="AJ84" i="39"/>
  <c r="AJ85" i="39"/>
  <c r="AJ86" i="39"/>
  <c r="AJ87" i="39"/>
  <c r="AJ88" i="39"/>
  <c r="AJ89" i="39"/>
  <c r="AJ90" i="39"/>
  <c r="AJ91" i="39"/>
  <c r="AJ78" i="39"/>
  <c r="AJ103" i="38"/>
  <c r="AJ81" i="38"/>
  <c r="AJ82" i="38"/>
  <c r="AJ83" i="38"/>
  <c r="AJ84" i="38"/>
  <c r="AJ85" i="38"/>
  <c r="AJ86" i="38"/>
  <c r="AJ87" i="38"/>
  <c r="AJ88" i="38"/>
  <c r="AJ89" i="38"/>
  <c r="AJ90" i="38"/>
  <c r="AJ91" i="38"/>
  <c r="AJ77" i="38"/>
  <c r="AJ78" i="38"/>
  <c r="AJ103" i="33"/>
  <c r="AJ81" i="33"/>
  <c r="AJ82" i="33"/>
  <c r="AJ83" i="33"/>
  <c r="AJ84" i="33"/>
  <c r="AJ85" i="33"/>
  <c r="AJ86" i="33"/>
  <c r="AJ87" i="33"/>
  <c r="AJ88" i="33"/>
  <c r="AJ89" i="33"/>
  <c r="AJ90" i="33"/>
  <c r="AJ91" i="33"/>
  <c r="AJ77" i="33"/>
  <c r="AJ78" i="33"/>
  <c r="AJ110" i="35" l="1"/>
  <c r="AJ88" i="35"/>
  <c r="AJ89" i="35"/>
  <c r="AJ90" i="35"/>
  <c r="AJ91" i="35"/>
  <c r="AJ92" i="35"/>
  <c r="AJ93" i="35"/>
  <c r="AJ94" i="35"/>
  <c r="AJ95" i="35"/>
  <c r="AJ96" i="35"/>
  <c r="AJ97" i="35"/>
  <c r="AJ98" i="35"/>
  <c r="AJ84" i="35"/>
  <c r="AJ85" i="35"/>
  <c r="AJ110" i="34" l="1"/>
  <c r="AJ88" i="34"/>
  <c r="AJ89" i="34"/>
  <c r="AJ90" i="34"/>
  <c r="AJ91" i="34"/>
  <c r="AJ92" i="34"/>
  <c r="AJ93" i="34"/>
  <c r="AJ94" i="34"/>
  <c r="AJ95" i="34"/>
  <c r="AJ96" i="34"/>
  <c r="AJ97" i="34"/>
  <c r="AJ98" i="34"/>
  <c r="AJ84" i="34"/>
  <c r="AJ85" i="34"/>
  <c r="AI103" i="39" l="1"/>
  <c r="AI77" i="39"/>
  <c r="AI78" i="39"/>
  <c r="AI103" i="38"/>
  <c r="AI77" i="38"/>
  <c r="AI78" i="38"/>
  <c r="AI103" i="33"/>
  <c r="AI77" i="33"/>
  <c r="AI78" i="33"/>
  <c r="AI110" i="35" l="1"/>
  <c r="AI84" i="35"/>
  <c r="AI85" i="35"/>
  <c r="AI110" i="34" l="1"/>
  <c r="AI84" i="34"/>
  <c r="AI85" i="34"/>
  <c r="AI81" i="39" l="1"/>
  <c r="AI82" i="39"/>
  <c r="AI83" i="39"/>
  <c r="AI84" i="39"/>
  <c r="AI85" i="39"/>
  <c r="AI86" i="39"/>
  <c r="AI87" i="39"/>
  <c r="AI88" i="39"/>
  <c r="AI89" i="39"/>
  <c r="AI90" i="39"/>
  <c r="AI91" i="39"/>
  <c r="AI81" i="38"/>
  <c r="AI82" i="38"/>
  <c r="AI83" i="38"/>
  <c r="AI84" i="38"/>
  <c r="AI85" i="38"/>
  <c r="AI86" i="38"/>
  <c r="AI87" i="38"/>
  <c r="AI88" i="38"/>
  <c r="AI89" i="38"/>
  <c r="AI90" i="38"/>
  <c r="AI91" i="38"/>
  <c r="AI81" i="33"/>
  <c r="AI82" i="33"/>
  <c r="AI83" i="33"/>
  <c r="AI84" i="33"/>
  <c r="AI85" i="33"/>
  <c r="AI86" i="33"/>
  <c r="AI87" i="33"/>
  <c r="AI88" i="33"/>
  <c r="AI89" i="33"/>
  <c r="AI90" i="33"/>
  <c r="AI91" i="33"/>
  <c r="AI88" i="35"/>
  <c r="AI89" i="35"/>
  <c r="AI90" i="35"/>
  <c r="AI91" i="35"/>
  <c r="AI92" i="35"/>
  <c r="AI93" i="35"/>
  <c r="AI94" i="35"/>
  <c r="AI95" i="35"/>
  <c r="AI96" i="35"/>
  <c r="AI97" i="35"/>
  <c r="AI98" i="35"/>
  <c r="AI88" i="34"/>
  <c r="AI89" i="34"/>
  <c r="AI90" i="34"/>
  <c r="AI91" i="34"/>
  <c r="AI92" i="34"/>
  <c r="AI93" i="34"/>
  <c r="AI94" i="34"/>
  <c r="AI95" i="34"/>
  <c r="AI96" i="34"/>
  <c r="AI97" i="34"/>
  <c r="AI98" i="34"/>
  <c r="AH103" i="39"/>
  <c r="AH103" i="38"/>
  <c r="AH103" i="33"/>
  <c r="AH110" i="35"/>
  <c r="AH110" i="34"/>
  <c r="AH77" i="39"/>
  <c r="AH84" i="39" s="1"/>
  <c r="AH78" i="39"/>
  <c r="AH77" i="38"/>
  <c r="AH83" i="38" s="1"/>
  <c r="AH78" i="38"/>
  <c r="AH77" i="33"/>
  <c r="AH83" i="33" s="1"/>
  <c r="AH78" i="33"/>
  <c r="AH84" i="35"/>
  <c r="AH91" i="35" s="1"/>
  <c r="AH85" i="35"/>
  <c r="AH84" i="34"/>
  <c r="AH91" i="34" s="1"/>
  <c r="AH85" i="34"/>
  <c r="AH83" i="39"/>
  <c r="AH87" i="39"/>
  <c r="AH89" i="39"/>
  <c r="AH91" i="39"/>
  <c r="AH81" i="33"/>
  <c r="AH82" i="33"/>
  <c r="AH84" i="33"/>
  <c r="AH85" i="33"/>
  <c r="AH86" i="33"/>
  <c r="AH87" i="33"/>
  <c r="AH88" i="33"/>
  <c r="AH89" i="33"/>
  <c r="AH90" i="33"/>
  <c r="AH91" i="33"/>
  <c r="AH89" i="34"/>
  <c r="AH90" i="34"/>
  <c r="AH92" i="34"/>
  <c r="AH93" i="34"/>
  <c r="AH94" i="34"/>
  <c r="AH95" i="34"/>
  <c r="AH96" i="34"/>
  <c r="AH97" i="34"/>
  <c r="AH98" i="34"/>
  <c r="AG77" i="39"/>
  <c r="AG78" i="39"/>
  <c r="AG91" i="39" s="1"/>
  <c r="AG81" i="39"/>
  <c r="AG82" i="39"/>
  <c r="AG83" i="39"/>
  <c r="AG84" i="39"/>
  <c r="AG85" i="39"/>
  <c r="AG86" i="39"/>
  <c r="AG87" i="39"/>
  <c r="AG88" i="39"/>
  <c r="AG89" i="39"/>
  <c r="AG90" i="39"/>
  <c r="AG103" i="39"/>
  <c r="AG77" i="38"/>
  <c r="AG78" i="38"/>
  <c r="AG103" i="38"/>
  <c r="AG81" i="38"/>
  <c r="AG82" i="38"/>
  <c r="AG83" i="38"/>
  <c r="AG84" i="38"/>
  <c r="AG85" i="38"/>
  <c r="AG86" i="38"/>
  <c r="AG87" i="38"/>
  <c r="AG88" i="38"/>
  <c r="AG89" i="38"/>
  <c r="AG90" i="38"/>
  <c r="AG91" i="38"/>
  <c r="AG77" i="33"/>
  <c r="AG78" i="33"/>
  <c r="AG91" i="33" s="1"/>
  <c r="AG81" i="33"/>
  <c r="AG82" i="33"/>
  <c r="AG83" i="33"/>
  <c r="AG84" i="33"/>
  <c r="AG85" i="33"/>
  <c r="AG86" i="33"/>
  <c r="AG87" i="33"/>
  <c r="AG88" i="33"/>
  <c r="AG89" i="33"/>
  <c r="AG90" i="33"/>
  <c r="AG103" i="33"/>
  <c r="AH90" i="39" l="1"/>
  <c r="AH86" i="39"/>
  <c r="AH82" i="39"/>
  <c r="AH85" i="39"/>
  <c r="AH81" i="39"/>
  <c r="AH88" i="39"/>
  <c r="AH82" i="38"/>
  <c r="AH85" i="38"/>
  <c r="AH81" i="38"/>
  <c r="AH88" i="38"/>
  <c r="AH84" i="38"/>
  <c r="AH86" i="38"/>
  <c r="AH87" i="38"/>
  <c r="AH94" i="35"/>
  <c r="AH97" i="35"/>
  <c r="AH93" i="35"/>
  <c r="AH89" i="35"/>
  <c r="AH98" i="35"/>
  <c r="AH90" i="35"/>
  <c r="AH96" i="35"/>
  <c r="AH92" i="35"/>
  <c r="AH88" i="35"/>
  <c r="AH95" i="35"/>
  <c r="AH88" i="34"/>
  <c r="AG110" i="35"/>
  <c r="AG88" i="35"/>
  <c r="AG89" i="35"/>
  <c r="AG90" i="35"/>
  <c r="AG91" i="35"/>
  <c r="AG92" i="35"/>
  <c r="AG93" i="35"/>
  <c r="AG94" i="35"/>
  <c r="AG95" i="35"/>
  <c r="AG96" i="35"/>
  <c r="AG97" i="35"/>
  <c r="AG98" i="35"/>
  <c r="AG84" i="35"/>
  <c r="AG85" i="35"/>
  <c r="AG110" i="34" l="1"/>
  <c r="AG88" i="34"/>
  <c r="AG89" i="34"/>
  <c r="AG90" i="34"/>
  <c r="AG91" i="34"/>
  <c r="AG92" i="34"/>
  <c r="AG93" i="34"/>
  <c r="AG94" i="34"/>
  <c r="AG95" i="34"/>
  <c r="AG96" i="34"/>
  <c r="AG97" i="34"/>
  <c r="AG98" i="34"/>
  <c r="AG84" i="34"/>
  <c r="AG85" i="34"/>
  <c r="AF103" i="39"/>
  <c r="AF77" i="39"/>
  <c r="AF78" i="39"/>
  <c r="AF103" i="38"/>
  <c r="AF77" i="38"/>
  <c r="AF78" i="38"/>
  <c r="AF103" i="33"/>
  <c r="AF77" i="33"/>
  <c r="AF78" i="33"/>
  <c r="AF110" i="35" l="1"/>
  <c r="AF88" i="35"/>
  <c r="AF89" i="35"/>
  <c r="AF90" i="35"/>
  <c r="AF91" i="35"/>
  <c r="AF92" i="35"/>
  <c r="AF93" i="35"/>
  <c r="AF94" i="35"/>
  <c r="AF95" i="35"/>
  <c r="AF96" i="35"/>
  <c r="AF97" i="35"/>
  <c r="AF98" i="35"/>
  <c r="AF84" i="35"/>
  <c r="AF85" i="35"/>
  <c r="AF84" i="34" l="1"/>
  <c r="AF85" i="34"/>
  <c r="AF110" i="34"/>
  <c r="AF88" i="34"/>
  <c r="AF89" i="34"/>
  <c r="AF90" i="34"/>
  <c r="AF91" i="34"/>
  <c r="AF92" i="34"/>
  <c r="AF93" i="34"/>
  <c r="AF94" i="34"/>
  <c r="AF95" i="34"/>
  <c r="AF96" i="34"/>
  <c r="AF97" i="34"/>
  <c r="AF98" i="34"/>
  <c r="AE77" i="39" l="1"/>
  <c r="AE78" i="39"/>
  <c r="AE103" i="39"/>
  <c r="AE81" i="39"/>
  <c r="AE82" i="39"/>
  <c r="AE83" i="39"/>
  <c r="AE84" i="39"/>
  <c r="AE85" i="39"/>
  <c r="AE86" i="39"/>
  <c r="AE87" i="39"/>
  <c r="AE88" i="39"/>
  <c r="AE89" i="39"/>
  <c r="AE90" i="39"/>
  <c r="AE91" i="39"/>
  <c r="AE103" i="38"/>
  <c r="AE77" i="38"/>
  <c r="AE78" i="38"/>
  <c r="AE103" i="33"/>
  <c r="AE77" i="33"/>
  <c r="AE78" i="33"/>
  <c r="AE110" i="35" l="1"/>
  <c r="AE88" i="35"/>
  <c r="AE89" i="35"/>
  <c r="AE90" i="35"/>
  <c r="AE91" i="35"/>
  <c r="AE92" i="35"/>
  <c r="AE93" i="35"/>
  <c r="AE94" i="35"/>
  <c r="AE95" i="35"/>
  <c r="AE96" i="35"/>
  <c r="AE97" i="35"/>
  <c r="AE98" i="35"/>
  <c r="AE84" i="35"/>
  <c r="AE85" i="35"/>
  <c r="AE110" i="34" l="1"/>
  <c r="AE88" i="34"/>
  <c r="AE89" i="34"/>
  <c r="AE90" i="34"/>
  <c r="AE91" i="34"/>
  <c r="AE92" i="34"/>
  <c r="AE93" i="34"/>
  <c r="AE94" i="34"/>
  <c r="AE95" i="34"/>
  <c r="AE96" i="34"/>
  <c r="AE97" i="34"/>
  <c r="AE98" i="34"/>
  <c r="AE84" i="34"/>
  <c r="AE85" i="34"/>
  <c r="AD103" i="39" l="1"/>
  <c r="AD77" i="39"/>
  <c r="AD78" i="39"/>
  <c r="AD103" i="38"/>
  <c r="AD77" i="38"/>
  <c r="AD78" i="38"/>
  <c r="AD103" i="33" l="1"/>
  <c r="AD77" i="33"/>
  <c r="AD78" i="33"/>
  <c r="AD84" i="35"/>
  <c r="AD85" i="35"/>
  <c r="AD110" i="35" l="1"/>
  <c r="AD110" i="34"/>
  <c r="AD84" i="34"/>
  <c r="AD85" i="34"/>
  <c r="AC103" i="39"/>
  <c r="AC77" i="39"/>
  <c r="AC78" i="39"/>
  <c r="AC103" i="38"/>
  <c r="AC77" i="38"/>
  <c r="AC78" i="38"/>
  <c r="AC103" i="33"/>
  <c r="AC77" i="33"/>
  <c r="AC78" i="33"/>
  <c r="AC110" i="35" l="1"/>
  <c r="AC84" i="35"/>
  <c r="AC85" i="35"/>
  <c r="AC110" i="34" l="1"/>
  <c r="AC84" i="34"/>
  <c r="AC85" i="34"/>
  <c r="AC98" i="34" s="1"/>
  <c r="AC88" i="34"/>
  <c r="AC89" i="34"/>
  <c r="AC90" i="34"/>
  <c r="AC91" i="34"/>
  <c r="AC92" i="34"/>
  <c r="AC93" i="34"/>
  <c r="AC94" i="34"/>
  <c r="AC95" i="34"/>
  <c r="AC96" i="34"/>
  <c r="AC97" i="34"/>
  <c r="AB103" i="39" l="1"/>
  <c r="AB77" i="39"/>
  <c r="AB78" i="39"/>
  <c r="AB103" i="38"/>
  <c r="AB77" i="38"/>
  <c r="AB78" i="38"/>
  <c r="AB103" i="33"/>
  <c r="AB77" i="33"/>
  <c r="AB78" i="33"/>
  <c r="AB110" i="35"/>
  <c r="AB96" i="35"/>
  <c r="AB84" i="35"/>
  <c r="AB85" i="35"/>
  <c r="AB110" i="34"/>
  <c r="AB85" i="34"/>
  <c r="AB84" i="34"/>
  <c r="AA82" i="39" l="1"/>
  <c r="AA77" i="39"/>
  <c r="AA78" i="39"/>
  <c r="AA81" i="39"/>
  <c r="AA83" i="39"/>
  <c r="AA84" i="39"/>
  <c r="AA85" i="39"/>
  <c r="AA86" i="39"/>
  <c r="AA87" i="39"/>
  <c r="AA88" i="39"/>
  <c r="AA89" i="39"/>
  <c r="AA90" i="39"/>
  <c r="AA91" i="39"/>
  <c r="AA103" i="39"/>
  <c r="AA77" i="38"/>
  <c r="AA84" i="38" s="1"/>
  <c r="AA78" i="38"/>
  <c r="AA81" i="38"/>
  <c r="AA82" i="38"/>
  <c r="AA83" i="38"/>
  <c r="AA85" i="38"/>
  <c r="AA86" i="38"/>
  <c r="AA87" i="38"/>
  <c r="AA88" i="38"/>
  <c r="AA89" i="38"/>
  <c r="AA90" i="38"/>
  <c r="AA91" i="38"/>
  <c r="AA103" i="38"/>
  <c r="AA77" i="33"/>
  <c r="AA78" i="33"/>
  <c r="AA91" i="33" s="1"/>
  <c r="AA81" i="33"/>
  <c r="AA82" i="33"/>
  <c r="AA83" i="33"/>
  <c r="AA84" i="33"/>
  <c r="AA85" i="33"/>
  <c r="AA86" i="33"/>
  <c r="AA87" i="33"/>
  <c r="AA88" i="33"/>
  <c r="AA89" i="33"/>
  <c r="AA90" i="33"/>
  <c r="AA103" i="33"/>
  <c r="AA84" i="35" l="1"/>
  <c r="AA91" i="35" s="1"/>
  <c r="AA85" i="35"/>
  <c r="AA88" i="35"/>
  <c r="AA89" i="35"/>
  <c r="AA90" i="35"/>
  <c r="AA92" i="35"/>
  <c r="AA93" i="35"/>
  <c r="AA94" i="35"/>
  <c r="AA95" i="35"/>
  <c r="AA96" i="35"/>
  <c r="AA97" i="35"/>
  <c r="AA98" i="35"/>
  <c r="AA110" i="35"/>
  <c r="Y85" i="34" l="1"/>
  <c r="AA110" i="34"/>
  <c r="AA84" i="34"/>
  <c r="AA85" i="34"/>
  <c r="Z84" i="35" l="1"/>
  <c r="Z85" i="35"/>
  <c r="Z98" i="35" s="1"/>
  <c r="Z88" i="35"/>
  <c r="Z89" i="35"/>
  <c r="Z90" i="35"/>
  <c r="Z91" i="35"/>
  <c r="Z92" i="35"/>
  <c r="Z93" i="35"/>
  <c r="Z94" i="35"/>
  <c r="Z95" i="35"/>
  <c r="Z96" i="35"/>
  <c r="Z97" i="35"/>
  <c r="Z110" i="35"/>
  <c r="Z77" i="39"/>
  <c r="Z81" i="39" s="1"/>
  <c r="Z78" i="39"/>
  <c r="Z91" i="39" s="1"/>
  <c r="Z83" i="39"/>
  <c r="Z84" i="39"/>
  <c r="Z87" i="39"/>
  <c r="Z88" i="39"/>
  <c r="Z89" i="39"/>
  <c r="Z103" i="39"/>
  <c r="Z77" i="38"/>
  <c r="Z78" i="38"/>
  <c r="Z91" i="38" s="1"/>
  <c r="Z81" i="38"/>
  <c r="Z82" i="38"/>
  <c r="Z83" i="38"/>
  <c r="Z84" i="38"/>
  <c r="Z85" i="38"/>
  <c r="Z86" i="38"/>
  <c r="Z87" i="38"/>
  <c r="Z88" i="38"/>
  <c r="Z89" i="38"/>
  <c r="Z90" i="38"/>
  <c r="Z103" i="38"/>
  <c r="Z103" i="33"/>
  <c r="Z77" i="33"/>
  <c r="Z78" i="33"/>
  <c r="Z81" i="33"/>
  <c r="Z82" i="33"/>
  <c r="Z83" i="33"/>
  <c r="Z84" i="33"/>
  <c r="Z85" i="33"/>
  <c r="Z86" i="33"/>
  <c r="Z87" i="33"/>
  <c r="Z88" i="33"/>
  <c r="Z89" i="33"/>
  <c r="Z90" i="33"/>
  <c r="Z91" i="33"/>
  <c r="Z90" i="39" l="1"/>
  <c r="Z86" i="39"/>
  <c r="Z85" i="39"/>
  <c r="Z110" i="34" l="1"/>
  <c r="Z84" i="34"/>
  <c r="Z85" i="34"/>
  <c r="Y103" i="39" l="1"/>
  <c r="Y78" i="39"/>
  <c r="Y77" i="39"/>
  <c r="Y103" i="38"/>
  <c r="Y78" i="38"/>
  <c r="Y77" i="38"/>
  <c r="Y103" i="33"/>
  <c r="Y78" i="33"/>
  <c r="Y77" i="33"/>
  <c r="Y110" i="35"/>
  <c r="Y85" i="35"/>
  <c r="Y84" i="35"/>
  <c r="Y110" i="34"/>
  <c r="Y84" i="34"/>
  <c r="X103" i="39" l="1"/>
  <c r="X89" i="39"/>
  <c r="X86" i="39"/>
  <c r="X81" i="39"/>
  <c r="X78" i="39"/>
  <c r="X77" i="39"/>
  <c r="X88" i="39" s="1"/>
  <c r="X103" i="38"/>
  <c r="X89" i="38"/>
  <c r="X85" i="38"/>
  <c r="X78" i="38"/>
  <c r="X77" i="38"/>
  <c r="X88" i="38" s="1"/>
  <c r="X103" i="33"/>
  <c r="X78" i="33"/>
  <c r="X91" i="33" s="1"/>
  <c r="X77" i="33"/>
  <c r="X88" i="33" s="1"/>
  <c r="X110" i="35"/>
  <c r="X88" i="35"/>
  <c r="X85" i="35"/>
  <c r="X98" i="35" s="1"/>
  <c r="X84" i="35"/>
  <c r="X95" i="35" s="1"/>
  <c r="X110" i="34"/>
  <c r="X85" i="34"/>
  <c r="X98" i="34" s="1"/>
  <c r="X84" i="34"/>
  <c r="X94" i="34" s="1"/>
  <c r="X91" i="38" l="1"/>
  <c r="X82" i="39"/>
  <c r="X90" i="39"/>
  <c r="X81" i="38"/>
  <c r="X85" i="39"/>
  <c r="X91" i="39"/>
  <c r="X83" i="39"/>
  <c r="X87" i="39"/>
  <c r="X84" i="39"/>
  <c r="X83" i="38"/>
  <c r="X87" i="38"/>
  <c r="X82" i="38"/>
  <c r="X86" i="38"/>
  <c r="X90" i="38"/>
  <c r="X84" i="38"/>
  <c r="X84" i="33"/>
  <c r="X81" i="33"/>
  <c r="X85" i="33"/>
  <c r="X89" i="33"/>
  <c r="X82" i="33"/>
  <c r="X86" i="33"/>
  <c r="X90" i="33"/>
  <c r="X83" i="33"/>
  <c r="X87" i="33"/>
  <c r="X92" i="35"/>
  <c r="X96" i="35"/>
  <c r="X89" i="35"/>
  <c r="X93" i="35"/>
  <c r="X97" i="35"/>
  <c r="X90" i="35"/>
  <c r="X94" i="35"/>
  <c r="X91" i="35"/>
  <c r="X91" i="34"/>
  <c r="X88" i="34"/>
  <c r="X92" i="34"/>
  <c r="X96" i="34"/>
  <c r="X95" i="34"/>
  <c r="X89" i="34"/>
  <c r="X93" i="34"/>
  <c r="X97" i="34"/>
  <c r="X90" i="34"/>
  <c r="W103" i="39"/>
  <c r="W78" i="39"/>
  <c r="W77" i="39"/>
  <c r="W103" i="38"/>
  <c r="W77" i="38"/>
  <c r="V77" i="38"/>
  <c r="W78" i="38"/>
  <c r="W103" i="33"/>
  <c r="W77" i="33"/>
  <c r="W78" i="33"/>
  <c r="W110" i="35" l="1"/>
  <c r="W85" i="35"/>
  <c r="W84" i="35"/>
  <c r="W110" i="34" l="1"/>
  <c r="V110" i="34"/>
  <c r="W84" i="34"/>
  <c r="W88" i="34" s="1"/>
  <c r="W85" i="34"/>
  <c r="W98" i="34" s="1"/>
  <c r="W91" i="34"/>
  <c r="W94" i="34"/>
  <c r="W95" i="34"/>
  <c r="V99" i="34"/>
  <c r="V100" i="34"/>
  <c r="W97" i="34" l="1"/>
  <c r="W93" i="34"/>
  <c r="W89" i="34"/>
  <c r="W90" i="34"/>
  <c r="W96" i="34"/>
  <c r="W92" i="34"/>
  <c r="V103" i="39"/>
  <c r="V77" i="39"/>
  <c r="V78" i="39"/>
  <c r="V78" i="38"/>
  <c r="V103" i="38"/>
  <c r="V103" i="33"/>
  <c r="V77" i="33"/>
  <c r="V81" i="33" s="1"/>
  <c r="V78" i="33"/>
  <c r="V110" i="35"/>
  <c r="V84" i="35"/>
  <c r="V85" i="35"/>
  <c r="V84" i="34"/>
  <c r="V85" i="34"/>
  <c r="V90" i="34"/>
  <c r="V97" i="34" l="1"/>
  <c r="V88" i="34"/>
  <c r="V94" i="34"/>
  <c r="V84" i="33"/>
  <c r="V83" i="33"/>
  <c r="V82" i="33"/>
  <c r="V88" i="33"/>
  <c r="V91" i="33"/>
  <c r="V87" i="33"/>
  <c r="V90" i="33"/>
  <c r="V86" i="33"/>
  <c r="V89" i="33"/>
  <c r="V85" i="33"/>
  <c r="V93" i="34"/>
  <c r="V89" i="34"/>
  <c r="V96" i="34"/>
  <c r="V92" i="34"/>
  <c r="V95" i="34"/>
  <c r="V91" i="34"/>
  <c r="V98" i="34"/>
  <c r="U103" i="39"/>
  <c r="U78" i="39"/>
  <c r="U77" i="39"/>
  <c r="U103" i="38"/>
  <c r="U78" i="38"/>
  <c r="U77" i="38"/>
  <c r="U103" i="33"/>
  <c r="U78" i="33"/>
  <c r="U77" i="33"/>
  <c r="U110" i="35"/>
  <c r="U85" i="35"/>
  <c r="U84" i="35"/>
  <c r="U110" i="34"/>
  <c r="U85" i="34"/>
  <c r="U84" i="34"/>
  <c r="U89" i="34" s="1"/>
  <c r="U88" i="34"/>
  <c r="U91" i="34"/>
  <c r="U92" i="34"/>
  <c r="U95" i="34"/>
  <c r="U96" i="34"/>
  <c r="U94" i="34" l="1"/>
  <c r="U90" i="34"/>
  <c r="U98" i="34"/>
  <c r="U97" i="34"/>
  <c r="U93" i="34"/>
  <c r="T103" i="39"/>
  <c r="T86" i="39"/>
  <c r="T78" i="39"/>
  <c r="T77" i="39"/>
  <c r="T88" i="39" s="1"/>
  <c r="T103" i="38"/>
  <c r="T82" i="38"/>
  <c r="T81" i="38"/>
  <c r="T78" i="38"/>
  <c r="T77" i="38"/>
  <c r="T88" i="38" s="1"/>
  <c r="T103" i="33"/>
  <c r="T78" i="33"/>
  <c r="T77" i="33"/>
  <c r="T88" i="33" s="1"/>
  <c r="T110" i="35"/>
  <c r="T96" i="35"/>
  <c r="T95" i="35"/>
  <c r="T85" i="35"/>
  <c r="T84" i="35"/>
  <c r="T94" i="35" s="1"/>
  <c r="T110" i="34"/>
  <c r="T85" i="34"/>
  <c r="T84" i="34"/>
  <c r="T95" i="34" s="1"/>
  <c r="T89" i="39" l="1"/>
  <c r="T98" i="35"/>
  <c r="T89" i="38"/>
  <c r="T88" i="35"/>
  <c r="T91" i="38"/>
  <c r="T90" i="38"/>
  <c r="T81" i="39"/>
  <c r="T91" i="35"/>
  <c r="T85" i="38"/>
  <c r="T82" i="39"/>
  <c r="T90" i="39"/>
  <c r="T98" i="34"/>
  <c r="T92" i="35"/>
  <c r="T86" i="38"/>
  <c r="T85" i="39"/>
  <c r="T83" i="39"/>
  <c r="T87" i="39"/>
  <c r="T91" i="39"/>
  <c r="T84" i="39"/>
  <c r="T83" i="38"/>
  <c r="T87" i="38"/>
  <c r="T84" i="38"/>
  <c r="T81" i="33"/>
  <c r="T85" i="33"/>
  <c r="T89" i="33"/>
  <c r="T82" i="33"/>
  <c r="T86" i="33"/>
  <c r="T90" i="33"/>
  <c r="T83" i="33"/>
  <c r="T87" i="33"/>
  <c r="T91" i="33"/>
  <c r="T84" i="33"/>
  <c r="T89" i="35"/>
  <c r="T93" i="35"/>
  <c r="T97" i="35"/>
  <c r="T90" i="35"/>
  <c r="T92" i="34"/>
  <c r="T96" i="34"/>
  <c r="T89" i="34"/>
  <c r="T93" i="34"/>
  <c r="T97" i="34"/>
  <c r="T90" i="34"/>
  <c r="T94" i="34"/>
  <c r="T88" i="34"/>
  <c r="T91" i="34"/>
  <c r="S103" i="39"/>
  <c r="S78" i="39"/>
  <c r="S77" i="39"/>
  <c r="S103" i="38"/>
  <c r="S78" i="38"/>
  <c r="S77" i="38"/>
  <c r="S103" i="33"/>
  <c r="S78" i="33"/>
  <c r="S77" i="33"/>
  <c r="S110" i="35"/>
  <c r="S85" i="35"/>
  <c r="S84" i="35"/>
  <c r="S110" i="34"/>
  <c r="S85" i="34"/>
  <c r="S84" i="34"/>
  <c r="S97" i="34" s="1"/>
  <c r="S90" i="34" l="1"/>
  <c r="S94" i="34"/>
  <c r="S98" i="34"/>
  <c r="S91" i="34"/>
  <c r="S95" i="34"/>
  <c r="S88" i="34"/>
  <c r="S92" i="34"/>
  <c r="S96" i="34"/>
  <c r="S89" i="34"/>
  <c r="S93" i="34"/>
  <c r="R103" i="39"/>
  <c r="R78" i="39"/>
  <c r="R77" i="39"/>
  <c r="R87" i="39" s="1"/>
  <c r="R103" i="38"/>
  <c r="R78" i="38"/>
  <c r="R77" i="38"/>
  <c r="R87" i="38" s="1"/>
  <c r="R103" i="33"/>
  <c r="R78" i="33"/>
  <c r="R77" i="33"/>
  <c r="R90" i="33" s="1"/>
  <c r="R110" i="35"/>
  <c r="R85" i="35"/>
  <c r="R84" i="35"/>
  <c r="R97" i="35" s="1"/>
  <c r="R110" i="34"/>
  <c r="R85" i="34"/>
  <c r="R84" i="34"/>
  <c r="R97" i="34" s="1"/>
  <c r="R96" i="34" l="1"/>
  <c r="R82" i="39"/>
  <c r="R88" i="39"/>
  <c r="R89" i="39"/>
  <c r="R84" i="39"/>
  <c r="R91" i="39"/>
  <c r="R85" i="39"/>
  <c r="R90" i="39"/>
  <c r="R81" i="39"/>
  <c r="R86" i="39"/>
  <c r="R83" i="39"/>
  <c r="R84" i="38"/>
  <c r="R82" i="38"/>
  <c r="R88" i="38"/>
  <c r="R89" i="38"/>
  <c r="R91" i="38"/>
  <c r="R85" i="38"/>
  <c r="R90" i="38"/>
  <c r="R81" i="38"/>
  <c r="R86" i="38"/>
  <c r="R83" i="38"/>
  <c r="R83" i="33"/>
  <c r="R87" i="33"/>
  <c r="R91" i="33"/>
  <c r="R84" i="33"/>
  <c r="R88" i="33"/>
  <c r="R81" i="33"/>
  <c r="R85" i="33"/>
  <c r="R89" i="33"/>
  <c r="R82" i="33"/>
  <c r="R86" i="33"/>
  <c r="R90" i="35"/>
  <c r="R94" i="35"/>
  <c r="R98" i="35"/>
  <c r="R91" i="35"/>
  <c r="R95" i="35"/>
  <c r="R88" i="35"/>
  <c r="R92" i="35"/>
  <c r="R96" i="35"/>
  <c r="R89" i="35"/>
  <c r="R93" i="35"/>
  <c r="R98" i="34"/>
  <c r="R91" i="34"/>
  <c r="R95" i="34"/>
  <c r="R92" i="34"/>
  <c r="R90" i="34"/>
  <c r="R94" i="34"/>
  <c r="R88" i="34"/>
  <c r="R89" i="34"/>
  <c r="R93" i="34"/>
  <c r="Q103" i="39"/>
  <c r="Q78" i="39"/>
  <c r="Q77" i="39"/>
  <c r="Q88" i="39" s="1"/>
  <c r="Q103" i="38"/>
  <c r="Q84" i="38"/>
  <c r="Q78" i="38"/>
  <c r="Q77" i="38"/>
  <c r="Q87" i="38" s="1"/>
  <c r="Q103" i="33"/>
  <c r="Q78" i="33"/>
  <c r="Q77" i="33"/>
  <c r="Q87" i="33" s="1"/>
  <c r="Q85" i="33" l="1"/>
  <c r="Q91" i="33"/>
  <c r="Q86" i="33"/>
  <c r="Q89" i="38"/>
  <c r="Q81" i="33"/>
  <c r="Q88" i="33"/>
  <c r="Q82" i="33"/>
  <c r="Q90" i="33"/>
  <c r="Q81" i="38"/>
  <c r="Q89" i="39"/>
  <c r="Q81" i="39"/>
  <c r="Q85" i="39"/>
  <c r="Q82" i="39"/>
  <c r="Q86" i="39"/>
  <c r="Q90" i="39"/>
  <c r="Q83" i="39"/>
  <c r="Q87" i="39"/>
  <c r="Q91" i="39"/>
  <c r="Q84" i="39"/>
  <c r="Q85" i="38"/>
  <c r="Q91" i="38"/>
  <c r="Q88" i="38"/>
  <c r="Q82" i="38"/>
  <c r="Q86" i="38"/>
  <c r="Q90" i="38"/>
  <c r="Q83" i="38"/>
  <c r="Q84" i="33"/>
  <c r="Q89" i="33"/>
  <c r="Q83" i="33"/>
  <c r="Q110" i="35"/>
  <c r="Q92" i="35"/>
  <c r="Q85" i="35"/>
  <c r="Q84" i="35"/>
  <c r="Q95" i="35" s="1"/>
  <c r="Q96" i="35" l="1"/>
  <c r="Q98" i="35"/>
  <c r="Q88" i="35"/>
  <c r="Q94" i="35"/>
  <c r="Q89" i="35"/>
  <c r="Q93" i="35"/>
  <c r="Q97" i="35"/>
  <c r="Q90" i="35"/>
  <c r="Q91" i="35"/>
  <c r="Q110" i="34"/>
  <c r="Q85" i="34" l="1"/>
  <c r="Q84" i="34"/>
  <c r="P89" i="39" l="1"/>
  <c r="O89" i="39"/>
  <c r="P103" i="39"/>
  <c r="P78" i="39"/>
  <c r="P91" i="39" s="1"/>
  <c r="P77" i="39"/>
  <c r="P81" i="39" s="1"/>
  <c r="P103" i="38"/>
  <c r="P89" i="38"/>
  <c r="P88" i="38"/>
  <c r="P78" i="38"/>
  <c r="P77" i="38"/>
  <c r="P87" i="38" s="1"/>
  <c r="P103" i="33"/>
  <c r="P78" i="33"/>
  <c r="P77" i="33"/>
  <c r="P90" i="33" s="1"/>
  <c r="P84" i="35"/>
  <c r="P96" i="35" s="1"/>
  <c r="O84" i="35"/>
  <c r="P85" i="35"/>
  <c r="O85" i="35"/>
  <c r="P110" i="35"/>
  <c r="P97" i="35"/>
  <c r="P110" i="34"/>
  <c r="P85" i="34"/>
  <c r="P84" i="34"/>
  <c r="P94" i="34" s="1"/>
  <c r="P98" i="34" l="1"/>
  <c r="P91" i="34"/>
  <c r="P90" i="35"/>
  <c r="P82" i="38"/>
  <c r="P88" i="39"/>
  <c r="P84" i="39"/>
  <c r="P87" i="39"/>
  <c r="P83" i="39"/>
  <c r="P89" i="35"/>
  <c r="P90" i="39"/>
  <c r="P86" i="39"/>
  <c r="P82" i="39"/>
  <c r="P85" i="39"/>
  <c r="P84" i="38"/>
  <c r="P91" i="38"/>
  <c r="P85" i="38"/>
  <c r="P90" i="38"/>
  <c r="P81" i="38"/>
  <c r="P86" i="38"/>
  <c r="P83" i="38"/>
  <c r="P83" i="33"/>
  <c r="P87" i="33"/>
  <c r="P91" i="33"/>
  <c r="P84" i="33"/>
  <c r="P88" i="33"/>
  <c r="P81" i="33"/>
  <c r="P85" i="33"/>
  <c r="P89" i="33"/>
  <c r="P82" i="33"/>
  <c r="P86" i="33"/>
  <c r="P93" i="35"/>
  <c r="P94" i="35"/>
  <c r="P91" i="35"/>
  <c r="P95" i="35"/>
  <c r="P88" i="35"/>
  <c r="P92" i="35"/>
  <c r="P98" i="35"/>
  <c r="P95" i="34"/>
  <c r="P88" i="34"/>
  <c r="P92" i="34"/>
  <c r="P96" i="34"/>
  <c r="P89" i="34"/>
  <c r="P93" i="34"/>
  <c r="P97" i="34"/>
  <c r="P90" i="34"/>
  <c r="O78" i="39"/>
  <c r="O77" i="39"/>
  <c r="O103" i="39"/>
  <c r="O82" i="39" l="1"/>
  <c r="O86" i="39"/>
  <c r="O90" i="39"/>
  <c r="O83" i="39"/>
  <c r="O87" i="39"/>
  <c r="O84" i="39"/>
  <c r="O88" i="39"/>
  <c r="O81" i="39"/>
  <c r="O85" i="39"/>
  <c r="O91" i="39"/>
  <c r="O103" i="38"/>
  <c r="O89" i="38"/>
  <c r="O78" i="38"/>
  <c r="O77" i="38"/>
  <c r="O88" i="38" s="1"/>
  <c r="O103" i="33"/>
  <c r="O78" i="33"/>
  <c r="O77" i="33"/>
  <c r="O84" i="33" s="1"/>
  <c r="O96" i="35"/>
  <c r="O110" i="35"/>
  <c r="O98" i="35"/>
  <c r="O97" i="35"/>
  <c r="O90" i="35"/>
  <c r="O89" i="35"/>
  <c r="O88" i="35"/>
  <c r="O95" i="35"/>
  <c r="O110" i="34"/>
  <c r="O85" i="34"/>
  <c r="O84" i="34"/>
  <c r="O94" i="34" s="1"/>
  <c r="O84" i="38" l="1"/>
  <c r="O91" i="38"/>
  <c r="O85" i="38"/>
  <c r="O86" i="38"/>
  <c r="O90" i="38"/>
  <c r="O81" i="38"/>
  <c r="O82" i="38"/>
  <c r="O83" i="38"/>
  <c r="O87" i="38"/>
  <c r="O87" i="33"/>
  <c r="O88" i="33"/>
  <c r="O81" i="33"/>
  <c r="O89" i="33"/>
  <c r="O86" i="33"/>
  <c r="O91" i="33"/>
  <c r="O85" i="33"/>
  <c r="O82" i="33"/>
  <c r="O90" i="33"/>
  <c r="O83" i="33"/>
  <c r="O91" i="35"/>
  <c r="O92" i="35"/>
  <c r="O93" i="35"/>
  <c r="O94" i="35"/>
  <c r="O91" i="34"/>
  <c r="O92" i="34"/>
  <c r="O88" i="34"/>
  <c r="O95" i="34"/>
  <c r="O98" i="34"/>
  <c r="O90" i="34"/>
  <c r="O93" i="34"/>
  <c r="O96" i="34"/>
  <c r="O97" i="34"/>
  <c r="O89" i="34"/>
  <c r="N103" i="39" l="1"/>
  <c r="N78" i="39"/>
  <c r="N77" i="39"/>
  <c r="N103" i="38"/>
  <c r="N78" i="38"/>
  <c r="N77" i="38"/>
  <c r="N103" i="33"/>
  <c r="N78" i="33"/>
  <c r="N77" i="33"/>
  <c r="N110" i="35"/>
  <c r="N85" i="35"/>
  <c r="N84" i="35"/>
  <c r="N110" i="34"/>
  <c r="N85" i="34"/>
  <c r="N84" i="34"/>
  <c r="M77" i="39" l="1"/>
  <c r="M84" i="39" s="1"/>
  <c r="M78" i="39"/>
  <c r="M91" i="39" s="1"/>
  <c r="M81" i="39"/>
  <c r="M82" i="39"/>
  <c r="M90" i="39"/>
  <c r="M103" i="39"/>
  <c r="M77" i="38"/>
  <c r="M81" i="38" s="1"/>
  <c r="M78" i="38"/>
  <c r="M103" i="38"/>
  <c r="M77" i="33"/>
  <c r="M84" i="33" s="1"/>
  <c r="M78" i="33"/>
  <c r="M91" i="33" s="1"/>
  <c r="M82" i="33"/>
  <c r="M103" i="33"/>
  <c r="M84" i="35"/>
  <c r="M91" i="35" s="1"/>
  <c r="M85" i="35"/>
  <c r="M110" i="35"/>
  <c r="M84" i="34"/>
  <c r="M88" i="34" s="1"/>
  <c r="M85" i="34"/>
  <c r="M110" i="34"/>
  <c r="M87" i="33" l="1"/>
  <c r="M83" i="33"/>
  <c r="M92" i="34"/>
  <c r="M90" i="35"/>
  <c r="M89" i="39"/>
  <c r="M88" i="39"/>
  <c r="M87" i="39"/>
  <c r="M83" i="39"/>
  <c r="M86" i="39"/>
  <c r="M85" i="39"/>
  <c r="M89" i="38"/>
  <c r="M85" i="38"/>
  <c r="M83" i="38"/>
  <c r="M82" i="38"/>
  <c r="M91" i="38"/>
  <c r="M90" i="38"/>
  <c r="M88" i="38"/>
  <c r="M87" i="38"/>
  <c r="M86" i="38"/>
  <c r="M84" i="38"/>
  <c r="M90" i="33"/>
  <c r="M89" i="33"/>
  <c r="M88" i="33"/>
  <c r="M86" i="33"/>
  <c r="M85" i="33"/>
  <c r="M81" i="33"/>
  <c r="M89" i="35"/>
  <c r="M88" i="35"/>
  <c r="M98" i="35"/>
  <c r="M97" i="35"/>
  <c r="M96" i="35"/>
  <c r="M95" i="35"/>
  <c r="M94" i="35"/>
  <c r="M93" i="35"/>
  <c r="M92" i="35"/>
  <c r="M90" i="34"/>
  <c r="M89" i="34"/>
  <c r="M98" i="34"/>
  <c r="M97" i="34"/>
  <c r="M96" i="34"/>
  <c r="M95" i="34"/>
  <c r="M94" i="34"/>
  <c r="M93" i="34"/>
  <c r="M91" i="34"/>
  <c r="L77" i="39"/>
  <c r="L82" i="39" s="1"/>
  <c r="L78" i="39"/>
  <c r="L103" i="39"/>
  <c r="L77" i="38"/>
  <c r="L88" i="38" s="1"/>
  <c r="L78" i="38"/>
  <c r="L103" i="38"/>
  <c r="L77" i="33"/>
  <c r="L84" i="33" s="1"/>
  <c r="L78" i="33"/>
  <c r="L91" i="33" s="1"/>
  <c r="L103" i="33"/>
  <c r="L84" i="35"/>
  <c r="L88" i="35" s="1"/>
  <c r="L85" i="35"/>
  <c r="L110" i="35"/>
  <c r="L84" i="34"/>
  <c r="L91" i="34" s="1"/>
  <c r="L85" i="34"/>
  <c r="L90" i="34"/>
  <c r="L110" i="34"/>
  <c r="L91" i="39" l="1"/>
  <c r="L90" i="33"/>
  <c r="L89" i="33"/>
  <c r="L89" i="39"/>
  <c r="L87" i="39"/>
  <c r="L88" i="39"/>
  <c r="L86" i="39"/>
  <c r="L85" i="39"/>
  <c r="L81" i="39"/>
  <c r="L84" i="39"/>
  <c r="L83" i="39"/>
  <c r="L90" i="39"/>
  <c r="L91" i="38"/>
  <c r="L86" i="38"/>
  <c r="L85" i="38"/>
  <c r="L84" i="38"/>
  <c r="L83" i="38"/>
  <c r="L90" i="38"/>
  <c r="L82" i="38"/>
  <c r="L87" i="38"/>
  <c r="L89" i="38"/>
  <c r="L81" i="38"/>
  <c r="L88" i="33"/>
  <c r="L87" i="33"/>
  <c r="L81" i="33"/>
  <c r="L83" i="33"/>
  <c r="L82" i="33"/>
  <c r="L86" i="33"/>
  <c r="L85" i="33"/>
  <c r="L95" i="35"/>
  <c r="L98" i="35"/>
  <c r="L94" i="35"/>
  <c r="L93" i="35"/>
  <c r="L92" i="35"/>
  <c r="L90" i="35"/>
  <c r="L89" i="35"/>
  <c r="L91" i="35"/>
  <c r="L97" i="35"/>
  <c r="L96" i="35"/>
  <c r="L93" i="34"/>
  <c r="L92" i="34"/>
  <c r="L98" i="34"/>
  <c r="L97" i="34"/>
  <c r="L96" i="34"/>
  <c r="L95" i="34"/>
  <c r="L94" i="34"/>
  <c r="L89" i="34"/>
  <c r="L88" i="34"/>
  <c r="K103" i="39"/>
  <c r="K78" i="39"/>
  <c r="K77" i="39"/>
  <c r="K88" i="39" s="1"/>
  <c r="K84" i="39" l="1"/>
  <c r="K89" i="39"/>
  <c r="K90" i="39"/>
  <c r="K81" i="39"/>
  <c r="K91" i="39"/>
  <c r="K83" i="39"/>
  <c r="K85" i="39"/>
  <c r="K86" i="39"/>
  <c r="K82" i="39"/>
  <c r="K87" i="39"/>
  <c r="K103" i="38"/>
  <c r="K78" i="38"/>
  <c r="K77" i="38"/>
  <c r="K88" i="38" s="1"/>
  <c r="K103" i="33"/>
  <c r="K78" i="33"/>
  <c r="K77" i="33"/>
  <c r="K89" i="33" s="1"/>
  <c r="K110" i="35"/>
  <c r="K85" i="35"/>
  <c r="K84" i="35"/>
  <c r="K95" i="35" s="1"/>
  <c r="K110" i="34"/>
  <c r="K85" i="34"/>
  <c r="K84" i="34"/>
  <c r="K90" i="34" s="1"/>
  <c r="K89" i="38" l="1"/>
  <c r="K83" i="38"/>
  <c r="K84" i="38"/>
  <c r="K85" i="38"/>
  <c r="K86" i="38"/>
  <c r="K90" i="38"/>
  <c r="K91" i="38"/>
  <c r="K81" i="38"/>
  <c r="K82" i="38"/>
  <c r="K87" i="38"/>
  <c r="K86" i="33"/>
  <c r="K82" i="33"/>
  <c r="K83" i="33"/>
  <c r="K84" i="33"/>
  <c r="K85" i="33"/>
  <c r="K90" i="33"/>
  <c r="K91" i="33"/>
  <c r="K87" i="33"/>
  <c r="K88" i="33"/>
  <c r="K81" i="33"/>
  <c r="K96" i="35"/>
  <c r="K90" i="35"/>
  <c r="K91" i="35"/>
  <c r="K92" i="35"/>
  <c r="K93" i="35"/>
  <c r="K97" i="35"/>
  <c r="K98" i="35"/>
  <c r="K88" i="35"/>
  <c r="K89" i="35"/>
  <c r="K94" i="35"/>
  <c r="K98" i="34"/>
  <c r="K88" i="34"/>
  <c r="K91" i="34"/>
  <c r="K93" i="34"/>
  <c r="K92" i="34"/>
  <c r="K96" i="34"/>
  <c r="K94" i="34"/>
  <c r="K95" i="34"/>
  <c r="K97" i="34"/>
  <c r="K89" i="34"/>
  <c r="D78" i="39"/>
  <c r="E78" i="39"/>
  <c r="F78" i="39"/>
  <c r="G78" i="39"/>
  <c r="H78" i="39"/>
  <c r="I78" i="39"/>
  <c r="J78" i="39"/>
  <c r="C78" i="39"/>
  <c r="D77" i="39"/>
  <c r="E77" i="39"/>
  <c r="F77" i="39"/>
  <c r="G77" i="39"/>
  <c r="H77" i="39"/>
  <c r="I77" i="39"/>
  <c r="J77" i="39"/>
  <c r="C77" i="39"/>
  <c r="J103" i="39"/>
  <c r="I103" i="39"/>
  <c r="H103" i="39"/>
  <c r="G103" i="39"/>
  <c r="F103" i="39"/>
  <c r="E103" i="39"/>
  <c r="D103" i="39"/>
  <c r="C103" i="39"/>
  <c r="AF91" i="39"/>
  <c r="AD91" i="39"/>
  <c r="AC91" i="39"/>
  <c r="AB91" i="39"/>
  <c r="Y91" i="39"/>
  <c r="W91" i="39"/>
  <c r="V91" i="39"/>
  <c r="U91" i="39"/>
  <c r="S91" i="39"/>
  <c r="N91" i="39"/>
  <c r="AF90" i="39"/>
  <c r="AD90" i="39"/>
  <c r="AC90" i="39"/>
  <c r="AB90" i="39"/>
  <c r="Y90" i="39"/>
  <c r="W90" i="39"/>
  <c r="V90" i="39"/>
  <c r="U90" i="39"/>
  <c r="S90" i="39"/>
  <c r="N90" i="39"/>
  <c r="AF89" i="39"/>
  <c r="AD89" i="39"/>
  <c r="AC89" i="39"/>
  <c r="AB89" i="39"/>
  <c r="Y89" i="39"/>
  <c r="W89" i="39"/>
  <c r="V89" i="39"/>
  <c r="U89" i="39"/>
  <c r="S89" i="39"/>
  <c r="N89" i="39"/>
  <c r="AF88" i="39"/>
  <c r="AD88" i="39"/>
  <c r="AC88" i="39"/>
  <c r="AB88" i="39"/>
  <c r="Y88" i="39"/>
  <c r="W88" i="39"/>
  <c r="V88" i="39"/>
  <c r="U88" i="39"/>
  <c r="S88" i="39"/>
  <c r="N88" i="39"/>
  <c r="AF87" i="39"/>
  <c r="AD87" i="39"/>
  <c r="AC87" i="39"/>
  <c r="AB87" i="39"/>
  <c r="Y87" i="39"/>
  <c r="W87" i="39"/>
  <c r="V87" i="39"/>
  <c r="U87" i="39"/>
  <c r="S87" i="39"/>
  <c r="N87" i="39"/>
  <c r="AF86" i="39"/>
  <c r="AD86" i="39"/>
  <c r="AC86" i="39"/>
  <c r="AB86" i="39"/>
  <c r="Y86" i="39"/>
  <c r="W86" i="39"/>
  <c r="V86" i="39"/>
  <c r="U86" i="39"/>
  <c r="S86" i="39"/>
  <c r="N86" i="39"/>
  <c r="AF85" i="39"/>
  <c r="AD85" i="39"/>
  <c r="AC85" i="39"/>
  <c r="AB85" i="39"/>
  <c r="Y85" i="39"/>
  <c r="W85" i="39"/>
  <c r="V85" i="39"/>
  <c r="U85" i="39"/>
  <c r="S85" i="39"/>
  <c r="N85" i="39"/>
  <c r="AF84" i="39"/>
  <c r="AD84" i="39"/>
  <c r="AC84" i="39"/>
  <c r="AB84" i="39"/>
  <c r="Y84" i="39"/>
  <c r="W84" i="39"/>
  <c r="V84" i="39"/>
  <c r="U84" i="39"/>
  <c r="S84" i="39"/>
  <c r="N84" i="39"/>
  <c r="AF83" i="39"/>
  <c r="AD83" i="39"/>
  <c r="AC83" i="39"/>
  <c r="AB83" i="39"/>
  <c r="Y83" i="39"/>
  <c r="W83" i="39"/>
  <c r="V83" i="39"/>
  <c r="U83" i="39"/>
  <c r="S83" i="39"/>
  <c r="N83" i="39"/>
  <c r="AF82" i="39"/>
  <c r="AD82" i="39"/>
  <c r="AC82" i="39"/>
  <c r="AB82" i="39"/>
  <c r="Y82" i="39"/>
  <c r="W82" i="39"/>
  <c r="V82" i="39"/>
  <c r="U82" i="39"/>
  <c r="S82" i="39"/>
  <c r="N82" i="39"/>
  <c r="AF81" i="39"/>
  <c r="AD81" i="39"/>
  <c r="AC81" i="39"/>
  <c r="AB81" i="39"/>
  <c r="Y81" i="39"/>
  <c r="W81" i="39"/>
  <c r="V81" i="39"/>
  <c r="U81" i="39"/>
  <c r="S81" i="39"/>
  <c r="N81" i="39"/>
  <c r="C77" i="38"/>
  <c r="C82" i="38" s="1"/>
  <c r="D77" i="38"/>
  <c r="D87" i="38" s="1"/>
  <c r="E77" i="38"/>
  <c r="E88" i="38" s="1"/>
  <c r="F77" i="38"/>
  <c r="F88" i="38" s="1"/>
  <c r="G77" i="38"/>
  <c r="G88" i="38" s="1"/>
  <c r="H77" i="38"/>
  <c r="H86" i="38" s="1"/>
  <c r="I77" i="38"/>
  <c r="I88" i="38" s="1"/>
  <c r="J77" i="38"/>
  <c r="J84" i="38" s="1"/>
  <c r="C78" i="38"/>
  <c r="D78" i="38"/>
  <c r="D91" i="38" s="1"/>
  <c r="E78" i="38"/>
  <c r="F78" i="38"/>
  <c r="G78" i="38"/>
  <c r="G91" i="38" s="1"/>
  <c r="H78" i="38"/>
  <c r="H91" i="38" s="1"/>
  <c r="I78" i="38"/>
  <c r="I91" i="38" s="1"/>
  <c r="J78" i="38"/>
  <c r="J91" i="38" s="1"/>
  <c r="J103" i="38"/>
  <c r="I103" i="38"/>
  <c r="H103" i="38"/>
  <c r="G103" i="38"/>
  <c r="F103" i="38"/>
  <c r="E103" i="38"/>
  <c r="D103" i="38"/>
  <c r="C103" i="38"/>
  <c r="AH91" i="38"/>
  <c r="AF91" i="38"/>
  <c r="AE91" i="38"/>
  <c r="AD91" i="38"/>
  <c r="AC91" i="38"/>
  <c r="AB91" i="38"/>
  <c r="Y91" i="38"/>
  <c r="W91" i="38"/>
  <c r="V91" i="38"/>
  <c r="U91" i="38"/>
  <c r="S91" i="38"/>
  <c r="N91" i="38"/>
  <c r="AH90" i="38"/>
  <c r="AF90" i="38"/>
  <c r="AE90" i="38"/>
  <c r="AD90" i="38"/>
  <c r="AC90" i="38"/>
  <c r="AB90" i="38"/>
  <c r="Y90" i="38"/>
  <c r="W90" i="38"/>
  <c r="V90" i="38"/>
  <c r="U90" i="38"/>
  <c r="S90" i="38"/>
  <c r="N90" i="38"/>
  <c r="AH89" i="38"/>
  <c r="AF89" i="38"/>
  <c r="AE89" i="38"/>
  <c r="AD89" i="38"/>
  <c r="AC89" i="38"/>
  <c r="AB89" i="38"/>
  <c r="Y89" i="38"/>
  <c r="W89" i="38"/>
  <c r="V89" i="38"/>
  <c r="U89" i="38"/>
  <c r="S89" i="38"/>
  <c r="N89" i="38"/>
  <c r="AF88" i="38"/>
  <c r="AE88" i="38"/>
  <c r="AD88" i="38"/>
  <c r="AC88" i="38"/>
  <c r="AB88" i="38"/>
  <c r="Y88" i="38"/>
  <c r="W88" i="38"/>
  <c r="V88" i="38"/>
  <c r="U88" i="38"/>
  <c r="S88" i="38"/>
  <c r="N88" i="38"/>
  <c r="AF87" i="38"/>
  <c r="AE87" i="38"/>
  <c r="AD87" i="38"/>
  <c r="AC87" i="38"/>
  <c r="AB87" i="38"/>
  <c r="Y87" i="38"/>
  <c r="W87" i="38"/>
  <c r="V87" i="38"/>
  <c r="U87" i="38"/>
  <c r="S87" i="38"/>
  <c r="N87" i="38"/>
  <c r="AF86" i="38"/>
  <c r="AE86" i="38"/>
  <c r="AD86" i="38"/>
  <c r="AC86" i="38"/>
  <c r="AB86" i="38"/>
  <c r="Y86" i="38"/>
  <c r="W86" i="38"/>
  <c r="V86" i="38"/>
  <c r="U86" i="38"/>
  <c r="S86" i="38"/>
  <c r="N86" i="38"/>
  <c r="AF85" i="38"/>
  <c r="AE85" i="38"/>
  <c r="AD85" i="38"/>
  <c r="AC85" i="38"/>
  <c r="AB85" i="38"/>
  <c r="Y85" i="38"/>
  <c r="W85" i="38"/>
  <c r="V85" i="38"/>
  <c r="U85" i="38"/>
  <c r="S85" i="38"/>
  <c r="N85" i="38"/>
  <c r="AF84" i="38"/>
  <c r="AE84" i="38"/>
  <c r="AD84" i="38"/>
  <c r="AC84" i="38"/>
  <c r="AB84" i="38"/>
  <c r="Y84" i="38"/>
  <c r="W84" i="38"/>
  <c r="V84" i="38"/>
  <c r="U84" i="38"/>
  <c r="S84" i="38"/>
  <c r="N84" i="38"/>
  <c r="AF83" i="38"/>
  <c r="AE83" i="38"/>
  <c r="AD83" i="38"/>
  <c r="AC83" i="38"/>
  <c r="AB83" i="38"/>
  <c r="Y83" i="38"/>
  <c r="W83" i="38"/>
  <c r="V83" i="38"/>
  <c r="U83" i="38"/>
  <c r="S83" i="38"/>
  <c r="N83" i="38"/>
  <c r="AF82" i="38"/>
  <c r="AE82" i="38"/>
  <c r="AD82" i="38"/>
  <c r="AC82" i="38"/>
  <c r="AB82" i="38"/>
  <c r="Y82" i="38"/>
  <c r="W82" i="38"/>
  <c r="V82" i="38"/>
  <c r="U82" i="38"/>
  <c r="S82" i="38"/>
  <c r="N82" i="38"/>
  <c r="AF81" i="38"/>
  <c r="AE81" i="38"/>
  <c r="AD81" i="38"/>
  <c r="AC81" i="38"/>
  <c r="AB81" i="38"/>
  <c r="Y81" i="38"/>
  <c r="W81" i="38"/>
  <c r="V81" i="38"/>
  <c r="U81" i="38"/>
  <c r="S81" i="38"/>
  <c r="N81" i="38"/>
  <c r="E91" i="38"/>
  <c r="N81" i="33"/>
  <c r="S81" i="33"/>
  <c r="U81" i="33"/>
  <c r="W81" i="33"/>
  <c r="Y81" i="33"/>
  <c r="AB81" i="33"/>
  <c r="AC81" i="33"/>
  <c r="AD81" i="33"/>
  <c r="AE81" i="33"/>
  <c r="AF81" i="33"/>
  <c r="N82" i="33"/>
  <c r="S82" i="33"/>
  <c r="U82" i="33"/>
  <c r="W82" i="33"/>
  <c r="Y82" i="33"/>
  <c r="AB82" i="33"/>
  <c r="AC82" i="33"/>
  <c r="AD82" i="33"/>
  <c r="AE82" i="33"/>
  <c r="AF82" i="33"/>
  <c r="N83" i="33"/>
  <c r="S83" i="33"/>
  <c r="U83" i="33"/>
  <c r="W83" i="33"/>
  <c r="Y83" i="33"/>
  <c r="AB83" i="33"/>
  <c r="AC83" i="33"/>
  <c r="AD83" i="33"/>
  <c r="AE83" i="33"/>
  <c r="AF83" i="33"/>
  <c r="N84" i="33"/>
  <c r="S84" i="33"/>
  <c r="U84" i="33"/>
  <c r="W84" i="33"/>
  <c r="Y84" i="33"/>
  <c r="AB84" i="33"/>
  <c r="AC84" i="33"/>
  <c r="AD84" i="33"/>
  <c r="AE84" i="33"/>
  <c r="AF84" i="33"/>
  <c r="N85" i="33"/>
  <c r="S85" i="33"/>
  <c r="U85" i="33"/>
  <c r="W85" i="33"/>
  <c r="Y85" i="33"/>
  <c r="AB85" i="33"/>
  <c r="AC85" i="33"/>
  <c r="AD85" i="33"/>
  <c r="AE85" i="33"/>
  <c r="AF85" i="33"/>
  <c r="N86" i="33"/>
  <c r="S86" i="33"/>
  <c r="U86" i="33"/>
  <c r="W86" i="33"/>
  <c r="Y86" i="33"/>
  <c r="AB86" i="33"/>
  <c r="AC86" i="33"/>
  <c r="AD86" i="33"/>
  <c r="AE86" i="33"/>
  <c r="AF86" i="33"/>
  <c r="N87" i="33"/>
  <c r="S87" i="33"/>
  <c r="U87" i="33"/>
  <c r="W87" i="33"/>
  <c r="Y87" i="33"/>
  <c r="AB87" i="33"/>
  <c r="AC87" i="33"/>
  <c r="AD87" i="33"/>
  <c r="AE87" i="33"/>
  <c r="AF87" i="33"/>
  <c r="N88" i="33"/>
  <c r="S88" i="33"/>
  <c r="U88" i="33"/>
  <c r="W88" i="33"/>
  <c r="Y88" i="33"/>
  <c r="AB88" i="33"/>
  <c r="AC88" i="33"/>
  <c r="AD88" i="33"/>
  <c r="AE88" i="33"/>
  <c r="AF88" i="33"/>
  <c r="N89" i="33"/>
  <c r="S89" i="33"/>
  <c r="U89" i="33"/>
  <c r="W89" i="33"/>
  <c r="Y89" i="33"/>
  <c r="AB89" i="33"/>
  <c r="AC89" i="33"/>
  <c r="AD89" i="33"/>
  <c r="AE89" i="33"/>
  <c r="AF89" i="33"/>
  <c r="N90" i="33"/>
  <c r="S90" i="33"/>
  <c r="U90" i="33"/>
  <c r="W90" i="33"/>
  <c r="Y90" i="33"/>
  <c r="AB90" i="33"/>
  <c r="AC90" i="33"/>
  <c r="AD90" i="33"/>
  <c r="AE90" i="33"/>
  <c r="AF90" i="33"/>
  <c r="N91" i="33"/>
  <c r="S91" i="33"/>
  <c r="U91" i="33"/>
  <c r="W91" i="33"/>
  <c r="Y91" i="33"/>
  <c r="AB91" i="33"/>
  <c r="AC91" i="33"/>
  <c r="AD91" i="33"/>
  <c r="AE91" i="33"/>
  <c r="AF91" i="33"/>
  <c r="J103" i="33"/>
  <c r="I103" i="33"/>
  <c r="H103" i="33"/>
  <c r="G103" i="33"/>
  <c r="F103" i="33"/>
  <c r="E103" i="33"/>
  <c r="D103" i="33"/>
  <c r="C103" i="33"/>
  <c r="J78" i="33"/>
  <c r="I78" i="33"/>
  <c r="H78" i="33"/>
  <c r="G78" i="33"/>
  <c r="F78" i="33"/>
  <c r="E78" i="33"/>
  <c r="D78" i="33"/>
  <c r="C78" i="33"/>
  <c r="J77" i="33"/>
  <c r="J81" i="33" s="1"/>
  <c r="I77" i="33"/>
  <c r="I83" i="33" s="1"/>
  <c r="H77" i="33"/>
  <c r="H82" i="33" s="1"/>
  <c r="G77" i="33"/>
  <c r="G85" i="33" s="1"/>
  <c r="F77" i="33"/>
  <c r="F84" i="33" s="1"/>
  <c r="E77" i="33"/>
  <c r="E83" i="33" s="1"/>
  <c r="D77" i="33"/>
  <c r="D82" i="33" s="1"/>
  <c r="C77" i="33"/>
  <c r="C85" i="33" s="1"/>
  <c r="C84" i="35"/>
  <c r="C96" i="35" s="1"/>
  <c r="D84" i="35"/>
  <c r="D97" i="35" s="1"/>
  <c r="E84" i="35"/>
  <c r="F84" i="35"/>
  <c r="F95" i="35" s="1"/>
  <c r="G84" i="35"/>
  <c r="G96" i="35" s="1"/>
  <c r="H84" i="35"/>
  <c r="H97" i="35" s="1"/>
  <c r="I84" i="35"/>
  <c r="J84" i="35"/>
  <c r="J95" i="35" s="1"/>
  <c r="C85" i="35"/>
  <c r="C98" i="35" s="1"/>
  <c r="D85" i="35"/>
  <c r="D98" i="35" s="1"/>
  <c r="E85" i="35"/>
  <c r="E98" i="35" s="1"/>
  <c r="F85" i="35"/>
  <c r="G85" i="35"/>
  <c r="H85" i="35"/>
  <c r="H98" i="35" s="1"/>
  <c r="I85" i="35"/>
  <c r="I98" i="35" s="1"/>
  <c r="J85" i="35"/>
  <c r="J110" i="35"/>
  <c r="I110" i="35"/>
  <c r="H110" i="35"/>
  <c r="G110" i="35"/>
  <c r="F110" i="35"/>
  <c r="E110" i="35"/>
  <c r="D110" i="35"/>
  <c r="C110" i="35"/>
  <c r="AD98" i="35"/>
  <c r="AC98" i="35"/>
  <c r="AB98" i="35"/>
  <c r="Y98" i="35"/>
  <c r="W98" i="35"/>
  <c r="V98" i="35"/>
  <c r="U98" i="35"/>
  <c r="S98" i="35"/>
  <c r="N98" i="35"/>
  <c r="AD97" i="35"/>
  <c r="AC97" i="35"/>
  <c r="AB97" i="35"/>
  <c r="Y97" i="35"/>
  <c r="W97" i="35"/>
  <c r="V97" i="35"/>
  <c r="U97" i="35"/>
  <c r="S97" i="35"/>
  <c r="N97" i="35"/>
  <c r="AD96" i="35"/>
  <c r="AC96" i="35"/>
  <c r="Y96" i="35"/>
  <c r="W96" i="35"/>
  <c r="V96" i="35"/>
  <c r="U96" i="35"/>
  <c r="S96" i="35"/>
  <c r="N96" i="35"/>
  <c r="AD95" i="35"/>
  <c r="AC95" i="35"/>
  <c r="AB95" i="35"/>
  <c r="Y95" i="35"/>
  <c r="W95" i="35"/>
  <c r="V95" i="35"/>
  <c r="U95" i="35"/>
  <c r="S95" i="35"/>
  <c r="N95" i="35"/>
  <c r="AD94" i="35"/>
  <c r="AC94" i="35"/>
  <c r="AB94" i="35"/>
  <c r="Y94" i="35"/>
  <c r="W94" i="35"/>
  <c r="V94" i="35"/>
  <c r="U94" i="35"/>
  <c r="S94" i="35"/>
  <c r="N94" i="35"/>
  <c r="AD93" i="35"/>
  <c r="AC93" i="35"/>
  <c r="AB93" i="35"/>
  <c r="Y93" i="35"/>
  <c r="W93" i="35"/>
  <c r="V93" i="35"/>
  <c r="U93" i="35"/>
  <c r="S93" i="35"/>
  <c r="N93" i="35"/>
  <c r="AD92" i="35"/>
  <c r="AC92" i="35"/>
  <c r="AB92" i="35"/>
  <c r="Y92" i="35"/>
  <c r="W92" i="35"/>
  <c r="V92" i="35"/>
  <c r="U92" i="35"/>
  <c r="S92" i="35"/>
  <c r="N92" i="35"/>
  <c r="AD91" i="35"/>
  <c r="AC91" i="35"/>
  <c r="AB91" i="35"/>
  <c r="Y91" i="35"/>
  <c r="W91" i="35"/>
  <c r="V91" i="35"/>
  <c r="U91" i="35"/>
  <c r="S91" i="35"/>
  <c r="N91" i="35"/>
  <c r="AD90" i="35"/>
  <c r="AC90" i="35"/>
  <c r="AB90" i="35"/>
  <c r="Y90" i="35"/>
  <c r="W90" i="35"/>
  <c r="V90" i="35"/>
  <c r="U90" i="35"/>
  <c r="S90" i="35"/>
  <c r="N90" i="35"/>
  <c r="AD89" i="35"/>
  <c r="AC89" i="35"/>
  <c r="AB89" i="35"/>
  <c r="Y89" i="35"/>
  <c r="W89" i="35"/>
  <c r="V89" i="35"/>
  <c r="U89" i="35"/>
  <c r="S89" i="35"/>
  <c r="N89" i="35"/>
  <c r="AD88" i="35"/>
  <c r="AC88" i="35"/>
  <c r="AB88" i="35"/>
  <c r="Y88" i="35"/>
  <c r="W88" i="35"/>
  <c r="V88" i="35"/>
  <c r="U88" i="35"/>
  <c r="S88" i="35"/>
  <c r="N88" i="35"/>
  <c r="I97" i="35"/>
  <c r="E97" i="35"/>
  <c r="N88" i="34"/>
  <c r="Q88" i="34"/>
  <c r="Y88" i="34"/>
  <c r="Z88" i="34"/>
  <c r="AA88" i="34"/>
  <c r="AB88" i="34"/>
  <c r="AD88" i="34"/>
  <c r="N89" i="34"/>
  <c r="Q89" i="34"/>
  <c r="Y89" i="34"/>
  <c r="Z89" i="34"/>
  <c r="AA89" i="34"/>
  <c r="AB89" i="34"/>
  <c r="AD89" i="34"/>
  <c r="N90" i="34"/>
  <c r="Q90" i="34"/>
  <c r="Y90" i="34"/>
  <c r="Z90" i="34"/>
  <c r="AA90" i="34"/>
  <c r="AB90" i="34"/>
  <c r="AD90" i="34"/>
  <c r="N91" i="34"/>
  <c r="Q91" i="34"/>
  <c r="Y91" i="34"/>
  <c r="Z91" i="34"/>
  <c r="AA91" i="34"/>
  <c r="AB91" i="34"/>
  <c r="AD91" i="34"/>
  <c r="N92" i="34"/>
  <c r="Q92" i="34"/>
  <c r="Y92" i="34"/>
  <c r="Z92" i="34"/>
  <c r="AA92" i="34"/>
  <c r="AB92" i="34"/>
  <c r="AD92" i="34"/>
  <c r="N93" i="34"/>
  <c r="Q93" i="34"/>
  <c r="Y93" i="34"/>
  <c r="Z93" i="34"/>
  <c r="AA93" i="34"/>
  <c r="AB93" i="34"/>
  <c r="AD93" i="34"/>
  <c r="N94" i="34"/>
  <c r="Q94" i="34"/>
  <c r="Y94" i="34"/>
  <c r="Z94" i="34"/>
  <c r="AA94" i="34"/>
  <c r="AB94" i="34"/>
  <c r="AD94" i="34"/>
  <c r="N95" i="34"/>
  <c r="Q95" i="34"/>
  <c r="Y95" i="34"/>
  <c r="Z95" i="34"/>
  <c r="AA95" i="34"/>
  <c r="AB95" i="34"/>
  <c r="AD95" i="34"/>
  <c r="N96" i="34"/>
  <c r="Q96" i="34"/>
  <c r="Y96" i="34"/>
  <c r="Z96" i="34"/>
  <c r="AA96" i="34"/>
  <c r="AB96" i="34"/>
  <c r="AD96" i="34"/>
  <c r="N97" i="34"/>
  <c r="Q97" i="34"/>
  <c r="Y97" i="34"/>
  <c r="Z97" i="34"/>
  <c r="AA97" i="34"/>
  <c r="AB97" i="34"/>
  <c r="AD97" i="34"/>
  <c r="N98" i="34"/>
  <c r="Q98" i="34"/>
  <c r="Y98" i="34"/>
  <c r="Z98" i="34"/>
  <c r="AA98" i="34"/>
  <c r="AB98" i="34"/>
  <c r="AD98" i="34"/>
  <c r="J110" i="34"/>
  <c r="D85" i="34"/>
  <c r="E85" i="34"/>
  <c r="F85" i="34"/>
  <c r="G85" i="34"/>
  <c r="H85" i="34"/>
  <c r="I85" i="34"/>
  <c r="J85" i="34"/>
  <c r="C85" i="34"/>
  <c r="D84" i="34"/>
  <c r="D89" i="34" s="1"/>
  <c r="E84" i="34"/>
  <c r="E88" i="34" s="1"/>
  <c r="F84" i="34"/>
  <c r="F88" i="34" s="1"/>
  <c r="G84" i="34"/>
  <c r="G88" i="34" s="1"/>
  <c r="H84" i="34"/>
  <c r="H89" i="34" s="1"/>
  <c r="I84" i="34"/>
  <c r="I88" i="34" s="1"/>
  <c r="J84" i="34"/>
  <c r="J88" i="34" s="1"/>
  <c r="C84" i="34"/>
  <c r="C88" i="34" s="1"/>
  <c r="I110" i="34"/>
  <c r="H110" i="34"/>
  <c r="G110" i="34"/>
  <c r="F110" i="34"/>
  <c r="E110" i="34"/>
  <c r="D110" i="34"/>
  <c r="C110" i="34"/>
  <c r="H90" i="38" l="1"/>
  <c r="F90" i="33"/>
  <c r="H83" i="38"/>
  <c r="H87" i="38"/>
  <c r="H82" i="38"/>
  <c r="D90" i="38"/>
  <c r="H89" i="38"/>
  <c r="C91" i="38"/>
  <c r="F91" i="38"/>
  <c r="F87" i="38"/>
  <c r="C87" i="38"/>
  <c r="D89" i="38"/>
  <c r="D83" i="38"/>
  <c r="D82" i="38"/>
  <c r="D86" i="38"/>
  <c r="C83" i="38"/>
  <c r="G90" i="38"/>
  <c r="G82" i="38"/>
  <c r="C84" i="38"/>
  <c r="C88" i="38"/>
  <c r="C90" i="38"/>
  <c r="G83" i="38"/>
  <c r="G84" i="38"/>
  <c r="G87" i="38"/>
  <c r="J87" i="38"/>
  <c r="F84" i="38"/>
  <c r="J88" i="38"/>
  <c r="I85" i="38"/>
  <c r="E89" i="38"/>
  <c r="I89" i="38"/>
  <c r="F81" i="38"/>
  <c r="I82" i="38"/>
  <c r="F85" i="38"/>
  <c r="E86" i="38"/>
  <c r="J89" i="38"/>
  <c r="I90" i="38"/>
  <c r="C81" i="38"/>
  <c r="G81" i="38"/>
  <c r="F82" i="38"/>
  <c r="J82" i="38"/>
  <c r="E83" i="38"/>
  <c r="I83" i="38"/>
  <c r="D84" i="38"/>
  <c r="H84" i="38"/>
  <c r="C85" i="38"/>
  <c r="G85" i="38"/>
  <c r="F86" i="38"/>
  <c r="J86" i="38"/>
  <c r="E87" i="38"/>
  <c r="I87" i="38"/>
  <c r="D88" i="38"/>
  <c r="H88" i="38"/>
  <c r="C89" i="38"/>
  <c r="G89" i="38"/>
  <c r="F90" i="38"/>
  <c r="J90" i="38"/>
  <c r="E81" i="38"/>
  <c r="I81" i="38"/>
  <c r="E85" i="38"/>
  <c r="J81" i="38"/>
  <c r="E82" i="38"/>
  <c r="J85" i="38"/>
  <c r="I86" i="38"/>
  <c r="F89" i="38"/>
  <c r="E90" i="38"/>
  <c r="D81" i="38"/>
  <c r="H81" i="38"/>
  <c r="F83" i="38"/>
  <c r="J83" i="38"/>
  <c r="E84" i="38"/>
  <c r="I84" i="38"/>
  <c r="D85" i="38"/>
  <c r="H85" i="38"/>
  <c r="C86" i="38"/>
  <c r="G86" i="38"/>
  <c r="H91" i="33"/>
  <c r="F87" i="33"/>
  <c r="F91" i="33"/>
  <c r="F85" i="33"/>
  <c r="D91" i="33"/>
  <c r="F81" i="33"/>
  <c r="F82" i="33"/>
  <c r="I91" i="33"/>
  <c r="I85" i="33"/>
  <c r="I89" i="33"/>
  <c r="I81" i="33"/>
  <c r="I88" i="33"/>
  <c r="I84" i="33"/>
  <c r="H87" i="33"/>
  <c r="H83" i="33"/>
  <c r="G91" i="33"/>
  <c r="F89" i="33"/>
  <c r="F86" i="33"/>
  <c r="F83" i="33"/>
  <c r="E91" i="33"/>
  <c r="E81" i="33"/>
  <c r="E84" i="33"/>
  <c r="E89" i="33"/>
  <c r="E85" i="33"/>
  <c r="E88" i="33"/>
  <c r="D87" i="33"/>
  <c r="D83" i="33"/>
  <c r="C91" i="33"/>
  <c r="C81" i="33"/>
  <c r="G90" i="33"/>
  <c r="C90" i="33"/>
  <c r="G86" i="33"/>
  <c r="C86" i="33"/>
  <c r="G82" i="33"/>
  <c r="C82" i="33"/>
  <c r="H88" i="33"/>
  <c r="D88" i="33"/>
  <c r="G87" i="33"/>
  <c r="C87" i="33"/>
  <c r="H84" i="33"/>
  <c r="D84" i="33"/>
  <c r="G83" i="33"/>
  <c r="C83" i="33"/>
  <c r="H81" i="33"/>
  <c r="D81" i="33"/>
  <c r="I90" i="33"/>
  <c r="E90" i="33"/>
  <c r="H89" i="33"/>
  <c r="D89" i="33"/>
  <c r="G88" i="33"/>
  <c r="C88" i="33"/>
  <c r="I86" i="33"/>
  <c r="E86" i="33"/>
  <c r="H85" i="33"/>
  <c r="D85" i="33"/>
  <c r="G84" i="33"/>
  <c r="C84" i="33"/>
  <c r="I82" i="33"/>
  <c r="E82" i="33"/>
  <c r="J91" i="33"/>
  <c r="G81" i="33"/>
  <c r="H90" i="33"/>
  <c r="D90" i="33"/>
  <c r="G89" i="33"/>
  <c r="C89" i="33"/>
  <c r="F88" i="33"/>
  <c r="I87" i="33"/>
  <c r="E87" i="33"/>
  <c r="H86" i="33"/>
  <c r="D86" i="33"/>
  <c r="J90" i="33"/>
  <c r="J89" i="33"/>
  <c r="J88" i="33"/>
  <c r="J87" i="33"/>
  <c r="J86" i="33"/>
  <c r="J85" i="33"/>
  <c r="J84" i="33"/>
  <c r="J83" i="33"/>
  <c r="J82" i="33"/>
  <c r="F98" i="35"/>
  <c r="J98" i="35"/>
  <c r="G98" i="35"/>
  <c r="J88" i="35"/>
  <c r="F89" i="35"/>
  <c r="J89" i="35"/>
  <c r="F90" i="35"/>
  <c r="J92" i="35"/>
  <c r="F93" i="35"/>
  <c r="J93" i="35"/>
  <c r="F96" i="35"/>
  <c r="J96" i="35"/>
  <c r="F97" i="35"/>
  <c r="J97" i="35"/>
  <c r="C90" i="35"/>
  <c r="G90" i="35"/>
  <c r="G92" i="35"/>
  <c r="C95" i="35"/>
  <c r="G95" i="35"/>
  <c r="C97" i="35"/>
  <c r="G97" i="35"/>
  <c r="D88" i="35"/>
  <c r="H88" i="35"/>
  <c r="D89" i="35"/>
  <c r="H89" i="35"/>
  <c r="D90" i="35"/>
  <c r="H90" i="35"/>
  <c r="D91" i="35"/>
  <c r="H91" i="35"/>
  <c r="D92" i="35"/>
  <c r="H92" i="35"/>
  <c r="D93" i="35"/>
  <c r="H93" i="35"/>
  <c r="D94" i="35"/>
  <c r="H94" i="35"/>
  <c r="D95" i="35"/>
  <c r="H95" i="35"/>
  <c r="D96" i="35"/>
  <c r="H96" i="35"/>
  <c r="F88" i="35"/>
  <c r="J90" i="35"/>
  <c r="F91" i="35"/>
  <c r="J91" i="35"/>
  <c r="F92" i="35"/>
  <c r="F94" i="35"/>
  <c r="J94" i="35"/>
  <c r="C88" i="35"/>
  <c r="G88" i="35"/>
  <c r="C89" i="35"/>
  <c r="G89" i="35"/>
  <c r="C91" i="35"/>
  <c r="G91" i="35"/>
  <c r="C92" i="35"/>
  <c r="C93" i="35"/>
  <c r="G93" i="35"/>
  <c r="C94" i="35"/>
  <c r="G94" i="35"/>
  <c r="E88" i="35"/>
  <c r="I88" i="35"/>
  <c r="E89" i="35"/>
  <c r="I89" i="35"/>
  <c r="E90" i="35"/>
  <c r="I90" i="35"/>
  <c r="E91" i="35"/>
  <c r="I91" i="35"/>
  <c r="E92" i="35"/>
  <c r="I92" i="35"/>
  <c r="E93" i="35"/>
  <c r="I93" i="35"/>
  <c r="E94" i="35"/>
  <c r="I94" i="35"/>
  <c r="E95" i="35"/>
  <c r="I95" i="35"/>
  <c r="E96" i="35"/>
  <c r="I96" i="35"/>
  <c r="C98" i="34"/>
  <c r="C97" i="34"/>
  <c r="C93" i="34"/>
  <c r="C89" i="34"/>
  <c r="G96" i="34"/>
  <c r="G92" i="34"/>
  <c r="C95" i="34"/>
  <c r="C91" i="34"/>
  <c r="G94" i="34"/>
  <c r="G90" i="34"/>
  <c r="I98" i="34"/>
  <c r="E98" i="34"/>
  <c r="H98" i="34"/>
  <c r="D98" i="34"/>
  <c r="G98" i="34"/>
  <c r="C96" i="34"/>
  <c r="C94" i="34"/>
  <c r="C92" i="34"/>
  <c r="C90" i="34"/>
  <c r="J98" i="34"/>
  <c r="F98" i="34"/>
  <c r="G97" i="34"/>
  <c r="G95" i="34"/>
  <c r="G93" i="34"/>
  <c r="G91" i="34"/>
  <c r="G89" i="34"/>
  <c r="J97" i="34"/>
  <c r="F97" i="34"/>
  <c r="J96" i="34"/>
  <c r="F96" i="34"/>
  <c r="J95" i="34"/>
  <c r="F95" i="34"/>
  <c r="J94" i="34"/>
  <c r="F94" i="34"/>
  <c r="J93" i="34"/>
  <c r="F93" i="34"/>
  <c r="J92" i="34"/>
  <c r="F92" i="34"/>
  <c r="J91" i="34"/>
  <c r="F91" i="34"/>
  <c r="J90" i="34"/>
  <c r="F90" i="34"/>
  <c r="J89" i="34"/>
  <c r="F89" i="34"/>
  <c r="H88" i="34"/>
  <c r="I97" i="34"/>
  <c r="E97" i="34"/>
  <c r="I96" i="34"/>
  <c r="E96" i="34"/>
  <c r="I95" i="34"/>
  <c r="E95" i="34"/>
  <c r="I94" i="34"/>
  <c r="E94" i="34"/>
  <c r="I93" i="34"/>
  <c r="E93" i="34"/>
  <c r="I92" i="34"/>
  <c r="E92" i="34"/>
  <c r="I91" i="34"/>
  <c r="E91" i="34"/>
  <c r="I90" i="34"/>
  <c r="E90" i="34"/>
  <c r="I89" i="34"/>
  <c r="E89" i="34"/>
  <c r="D88" i="34"/>
  <c r="H97" i="34"/>
  <c r="D97" i="34"/>
  <c r="H96" i="34"/>
  <c r="D96" i="34"/>
  <c r="H95" i="34"/>
  <c r="D95" i="34"/>
  <c r="H94" i="34"/>
  <c r="D94" i="34"/>
  <c r="H93" i="34"/>
  <c r="D93" i="34"/>
  <c r="H92" i="34"/>
  <c r="D92" i="34"/>
  <c r="H91" i="34"/>
  <c r="D91" i="34"/>
  <c r="H90" i="34"/>
  <c r="D90" i="34"/>
  <c r="Z65" i="33" l="1"/>
  <c r="E72" i="34" l="1"/>
  <c r="H72" i="34"/>
  <c r="K72" i="34"/>
  <c r="N72" i="34"/>
  <c r="Q72" i="34"/>
  <c r="T72" i="34"/>
  <c r="W72" i="34"/>
  <c r="Q65" i="38" l="1"/>
  <c r="X111" i="38" l="1"/>
  <c r="U118" i="34" l="1"/>
  <c r="U72" i="34" s="1"/>
  <c r="X118" i="34"/>
  <c r="V62" i="34" l="1"/>
  <c r="V66" i="34"/>
  <c r="V70" i="34"/>
  <c r="V68" i="34"/>
  <c r="V67" i="34"/>
  <c r="V65" i="34"/>
  <c r="V69" i="34"/>
  <c r="V64" i="34"/>
  <c r="V63" i="34"/>
  <c r="X72" i="34"/>
  <c r="V118" i="34"/>
  <c r="X158" i="39"/>
  <c r="Z65" i="39"/>
  <c r="V72" i="34" l="1"/>
  <c r="Y70" i="34"/>
  <c r="Y66" i="34"/>
  <c r="Y62" i="34"/>
  <c r="Y69" i="34"/>
  <c r="Y65" i="34"/>
  <c r="Y68" i="34"/>
  <c r="Y64" i="34"/>
  <c r="Y67" i="34"/>
  <c r="Y63" i="34"/>
  <c r="Y118" i="34"/>
  <c r="X65" i="39"/>
  <c r="Z65" i="38"/>
  <c r="X65" i="38"/>
  <c r="X111" i="33"/>
  <c r="X118" i="35"/>
  <c r="Y158" i="39" l="1"/>
  <c r="Y61" i="39"/>
  <c r="Y57" i="39"/>
  <c r="Y60" i="39"/>
  <c r="Y56" i="39"/>
  <c r="Y63" i="39"/>
  <c r="Y59" i="39"/>
  <c r="Y55" i="39"/>
  <c r="Y62" i="39"/>
  <c r="Y58" i="39"/>
  <c r="Y61" i="38"/>
  <c r="Y57" i="38"/>
  <c r="Y60" i="38"/>
  <c r="Y56" i="38"/>
  <c r="Y63" i="38"/>
  <c r="Y59" i="38"/>
  <c r="Y55" i="38"/>
  <c r="Y62" i="38"/>
  <c r="Y58" i="38"/>
  <c r="Y111" i="38"/>
  <c r="X65" i="33"/>
  <c r="Z72" i="35"/>
  <c r="X72" i="35"/>
  <c r="Y62" i="35" l="1"/>
  <c r="Y66" i="35"/>
  <c r="Y70" i="35"/>
  <c r="Y63" i="35"/>
  <c r="Y67" i="35"/>
  <c r="Y64" i="35"/>
  <c r="Y68" i="35"/>
  <c r="Y65" i="35"/>
  <c r="Y69" i="35"/>
  <c r="Y65" i="39"/>
  <c r="Y65" i="38"/>
  <c r="Y62" i="33"/>
  <c r="Y58" i="33"/>
  <c r="Y61" i="33"/>
  <c r="Y57" i="33"/>
  <c r="Y60" i="33"/>
  <c r="Y56" i="33"/>
  <c r="Y63" i="33"/>
  <c r="Y59" i="33"/>
  <c r="Y55" i="33"/>
  <c r="Y111" i="33"/>
  <c r="Y118" i="35"/>
  <c r="Z72" i="34"/>
  <c r="Y72" i="34"/>
  <c r="Y65" i="33" l="1"/>
  <c r="Y72" i="35"/>
  <c r="U158" i="39"/>
  <c r="U111" i="38" l="1"/>
  <c r="U111" i="33"/>
  <c r="U118" i="35"/>
  <c r="W65" i="39" l="1"/>
  <c r="U65" i="39"/>
  <c r="W65" i="38"/>
  <c r="U65" i="38"/>
  <c r="W65" i="33"/>
  <c r="U65" i="33"/>
  <c r="W72" i="35"/>
  <c r="U72" i="35"/>
  <c r="V60" i="33" l="1"/>
  <c r="V56" i="33"/>
  <c r="V59" i="33"/>
  <c r="V63" i="33"/>
  <c r="V55" i="33"/>
  <c r="V58" i="33"/>
  <c r="V62" i="33"/>
  <c r="V57" i="33"/>
  <c r="V61" i="33"/>
  <c r="V158" i="39"/>
  <c r="V63" i="39"/>
  <c r="V59" i="39"/>
  <c r="V55" i="39"/>
  <c r="V62" i="39"/>
  <c r="V58" i="39"/>
  <c r="V61" i="39"/>
  <c r="V57" i="39"/>
  <c r="V60" i="39"/>
  <c r="V56" i="39"/>
  <c r="V62" i="38"/>
  <c r="V58" i="38"/>
  <c r="V61" i="38"/>
  <c r="V57" i="38"/>
  <c r="V60" i="38"/>
  <c r="V56" i="38"/>
  <c r="V63" i="38"/>
  <c r="V59" i="38"/>
  <c r="V55" i="38"/>
  <c r="V111" i="33"/>
  <c r="V118" i="35"/>
  <c r="V67" i="35"/>
  <c r="V63" i="35"/>
  <c r="V70" i="35"/>
  <c r="V66" i="35"/>
  <c r="V62" i="35"/>
  <c r="V69" i="35"/>
  <c r="V65" i="35"/>
  <c r="V68" i="35"/>
  <c r="V64" i="35"/>
  <c r="V111" i="38"/>
  <c r="O158" i="39"/>
  <c r="Q65" i="39"/>
  <c r="V65" i="33" l="1"/>
  <c r="V65" i="39"/>
  <c r="V65" i="38"/>
  <c r="V72" i="35"/>
  <c r="O65" i="39"/>
  <c r="O111" i="38"/>
  <c r="O111" i="33"/>
  <c r="Q65" i="33"/>
  <c r="O118" i="35"/>
  <c r="Q72" i="35"/>
  <c r="P158" i="39" l="1"/>
  <c r="P58" i="39"/>
  <c r="P61" i="39"/>
  <c r="P57" i="39"/>
  <c r="P60" i="39"/>
  <c r="P56" i="39"/>
  <c r="P59" i="39"/>
  <c r="P55" i="39"/>
  <c r="O65" i="33"/>
  <c r="O72" i="35"/>
  <c r="P65" i="35" s="1"/>
  <c r="O65" i="38"/>
  <c r="P111" i="38" s="1"/>
  <c r="R118" i="34"/>
  <c r="R72" i="34" s="1"/>
  <c r="O118" i="34"/>
  <c r="O72" i="34" s="1"/>
  <c r="S65" i="34" l="1"/>
  <c r="S69" i="34"/>
  <c r="S67" i="34"/>
  <c r="S62" i="34"/>
  <c r="S66" i="34"/>
  <c r="S64" i="34"/>
  <c r="S68" i="34"/>
  <c r="S63" i="34"/>
  <c r="S70" i="34"/>
  <c r="P64" i="34"/>
  <c r="P68" i="34"/>
  <c r="P66" i="34"/>
  <c r="P65" i="34"/>
  <c r="P63" i="34"/>
  <c r="P67" i="34"/>
  <c r="P62" i="34"/>
  <c r="P70" i="34"/>
  <c r="P69" i="34"/>
  <c r="P55" i="33"/>
  <c r="P58" i="33"/>
  <c r="P62" i="33"/>
  <c r="P57" i="33"/>
  <c r="P61" i="33"/>
  <c r="P60" i="33"/>
  <c r="P56" i="33"/>
  <c r="P59" i="33"/>
  <c r="P63" i="33"/>
  <c r="P111" i="33"/>
  <c r="P67" i="35"/>
  <c r="P62" i="35"/>
  <c r="P66" i="35"/>
  <c r="P69" i="35"/>
  <c r="P64" i="35"/>
  <c r="P68" i="35"/>
  <c r="P63" i="35"/>
  <c r="P118" i="35"/>
  <c r="S118" i="34"/>
  <c r="P63" i="38"/>
  <c r="P59" i="38"/>
  <c r="P55" i="38"/>
  <c r="P62" i="38"/>
  <c r="P58" i="38"/>
  <c r="P61" i="38"/>
  <c r="P57" i="38"/>
  <c r="P60" i="38"/>
  <c r="P56" i="38"/>
  <c r="R158" i="39"/>
  <c r="L158" i="39"/>
  <c r="L65" i="39" s="1"/>
  <c r="M61" i="39" s="1"/>
  <c r="I158" i="39"/>
  <c r="I65" i="39" s="1"/>
  <c r="F158" i="39"/>
  <c r="F65" i="39" s="1"/>
  <c r="C158" i="39"/>
  <c r="T65" i="39"/>
  <c r="N65" i="39"/>
  <c r="K65" i="39"/>
  <c r="H65" i="39"/>
  <c r="E65" i="39"/>
  <c r="I27" i="39"/>
  <c r="F27" i="39"/>
  <c r="C27" i="39"/>
  <c r="C19" i="39" s="1"/>
  <c r="D16" i="39" s="1"/>
  <c r="K19" i="39"/>
  <c r="H19" i="39"/>
  <c r="F19" i="39"/>
  <c r="G17" i="39" s="1"/>
  <c r="E19" i="39"/>
  <c r="S72" i="34" l="1"/>
  <c r="J158" i="39"/>
  <c r="J60" i="39"/>
  <c r="P118" i="34"/>
  <c r="P72" i="34" s="1"/>
  <c r="M62" i="39"/>
  <c r="G12" i="39"/>
  <c r="G14" i="39"/>
  <c r="M63" i="39"/>
  <c r="M158" i="39"/>
  <c r="G61" i="39"/>
  <c r="G158" i="39"/>
  <c r="M56" i="39"/>
  <c r="M57" i="39"/>
  <c r="M58" i="39"/>
  <c r="M60" i="39"/>
  <c r="G58" i="39"/>
  <c r="G62" i="39"/>
  <c r="G27" i="39"/>
  <c r="G10" i="39"/>
  <c r="J27" i="39"/>
  <c r="D15" i="39"/>
  <c r="D9" i="39"/>
  <c r="D27" i="39"/>
  <c r="D12" i="39"/>
  <c r="J56" i="39"/>
  <c r="J62" i="39"/>
  <c r="J61" i="39"/>
  <c r="J63" i="39"/>
  <c r="J59" i="39"/>
  <c r="J55" i="39"/>
  <c r="J58" i="39"/>
  <c r="J57" i="39"/>
  <c r="G15" i="39"/>
  <c r="G55" i="39"/>
  <c r="C65" i="39"/>
  <c r="G60" i="39"/>
  <c r="G13" i="39"/>
  <c r="G16" i="39"/>
  <c r="G59" i="39"/>
  <c r="G63" i="39"/>
  <c r="R65" i="39"/>
  <c r="S158" i="39" s="1"/>
  <c r="D11" i="39"/>
  <c r="D14" i="39"/>
  <c r="D17" i="39"/>
  <c r="G56" i="39"/>
  <c r="D10" i="39"/>
  <c r="D13" i="39"/>
  <c r="I19" i="39"/>
  <c r="M55" i="39"/>
  <c r="G57" i="39"/>
  <c r="R111" i="38"/>
  <c r="L111" i="38"/>
  <c r="I111" i="38"/>
  <c r="I65" i="38" s="1"/>
  <c r="F111" i="38"/>
  <c r="C111" i="38"/>
  <c r="C65" i="38" s="1"/>
  <c r="D63" i="38" s="1"/>
  <c r="T65" i="38"/>
  <c r="N65" i="38"/>
  <c r="K65" i="38"/>
  <c r="H65" i="38"/>
  <c r="E65" i="38"/>
  <c r="I27" i="38"/>
  <c r="I19" i="38" s="1"/>
  <c r="J16" i="38" s="1"/>
  <c r="F27" i="38"/>
  <c r="C27" i="38"/>
  <c r="C19" i="38" s="1"/>
  <c r="D16" i="38" s="1"/>
  <c r="K19" i="38"/>
  <c r="H19" i="38"/>
  <c r="E19" i="38"/>
  <c r="J57" i="38" l="1"/>
  <c r="J59" i="38"/>
  <c r="J62" i="38"/>
  <c r="J55" i="38"/>
  <c r="F65" i="38"/>
  <c r="G61" i="38" s="1"/>
  <c r="D59" i="38"/>
  <c r="L65" i="38"/>
  <c r="M60" i="38" s="1"/>
  <c r="D57" i="38"/>
  <c r="J61" i="38"/>
  <c r="J58" i="38"/>
  <c r="R65" i="38"/>
  <c r="S59" i="38" s="1"/>
  <c r="J111" i="38"/>
  <c r="P63" i="39"/>
  <c r="G19" i="39"/>
  <c r="D19" i="39"/>
  <c r="D58" i="39"/>
  <c r="D60" i="39"/>
  <c r="D61" i="39"/>
  <c r="D57" i="39"/>
  <c r="D56" i="39"/>
  <c r="D63" i="39"/>
  <c r="D59" i="39"/>
  <c r="D55" i="39"/>
  <c r="S58" i="39"/>
  <c r="S57" i="39"/>
  <c r="S60" i="39"/>
  <c r="S55" i="39"/>
  <c r="S61" i="39"/>
  <c r="S56" i="39"/>
  <c r="S63" i="39"/>
  <c r="S59" i="39"/>
  <c r="G65" i="39"/>
  <c r="J65" i="39"/>
  <c r="M65" i="39"/>
  <c r="J14" i="39"/>
  <c r="J12" i="39"/>
  <c r="J10" i="39"/>
  <c r="J17" i="39"/>
  <c r="J15" i="39"/>
  <c r="J9" i="39"/>
  <c r="J16" i="39"/>
  <c r="J13" i="39"/>
  <c r="J11" i="39"/>
  <c r="D158" i="39"/>
  <c r="D58" i="38"/>
  <c r="D9" i="38"/>
  <c r="D27" i="38"/>
  <c r="J17" i="38"/>
  <c r="J14" i="38"/>
  <c r="J15" i="38"/>
  <c r="J11" i="38"/>
  <c r="J13" i="38"/>
  <c r="J10" i="38"/>
  <c r="J12" i="38"/>
  <c r="J9" i="38"/>
  <c r="D111" i="38"/>
  <c r="D11" i="38"/>
  <c r="D14" i="38"/>
  <c r="D17" i="38"/>
  <c r="J56" i="38"/>
  <c r="D60" i="38"/>
  <c r="J63" i="38"/>
  <c r="D15" i="38"/>
  <c r="D10" i="38"/>
  <c r="D13" i="38"/>
  <c r="D55" i="38"/>
  <c r="D61" i="38"/>
  <c r="D62" i="38"/>
  <c r="D12" i="38"/>
  <c r="F19" i="38"/>
  <c r="G11" i="38" s="1"/>
  <c r="D56" i="38"/>
  <c r="J60" i="38"/>
  <c r="I27" i="33"/>
  <c r="I19" i="33" s="1"/>
  <c r="J9" i="33" s="1"/>
  <c r="S61" i="38" l="1"/>
  <c r="G59" i="38"/>
  <c r="S58" i="38"/>
  <c r="S57" i="38"/>
  <c r="S55" i="38"/>
  <c r="S56" i="38"/>
  <c r="S62" i="38"/>
  <c r="M55" i="38"/>
  <c r="G56" i="38"/>
  <c r="G63" i="38"/>
  <c r="G60" i="38"/>
  <c r="G57" i="38"/>
  <c r="G62" i="38"/>
  <c r="G111" i="38"/>
  <c r="M62" i="38"/>
  <c r="M63" i="38"/>
  <c r="M56" i="38"/>
  <c r="M111" i="38"/>
  <c r="G58" i="38"/>
  <c r="G55" i="38"/>
  <c r="M59" i="38"/>
  <c r="M57" i="38"/>
  <c r="S60" i="38"/>
  <c r="M58" i="38"/>
  <c r="M61" i="38"/>
  <c r="S63" i="38"/>
  <c r="S111" i="38"/>
  <c r="P65" i="39"/>
  <c r="P65" i="38"/>
  <c r="J19" i="39"/>
  <c r="S65" i="39"/>
  <c r="D65" i="39"/>
  <c r="J65" i="38"/>
  <c r="D19" i="38"/>
  <c r="G13" i="38"/>
  <c r="G10" i="38"/>
  <c r="G17" i="38"/>
  <c r="G16" i="38"/>
  <c r="G15" i="38"/>
  <c r="D65" i="38"/>
  <c r="J27" i="38"/>
  <c r="J19" i="38" s="1"/>
  <c r="G27" i="38"/>
  <c r="I111" i="33"/>
  <c r="E65" i="33"/>
  <c r="L111" i="33"/>
  <c r="G65" i="38" l="1"/>
  <c r="S65" i="38"/>
  <c r="M65" i="38"/>
  <c r="L65" i="33"/>
  <c r="M57" i="33" s="1"/>
  <c r="I65" i="33"/>
  <c r="G19" i="38"/>
  <c r="R111" i="33"/>
  <c r="F111" i="33"/>
  <c r="C111" i="33"/>
  <c r="C65" i="33" s="1"/>
  <c r="F27" i="33"/>
  <c r="C27" i="33"/>
  <c r="C19" i="33" s="1"/>
  <c r="R118" i="35"/>
  <c r="R72" i="35" s="1"/>
  <c r="L118" i="35"/>
  <c r="L72" i="35" s="1"/>
  <c r="I118" i="35"/>
  <c r="I72" i="35" s="1"/>
  <c r="F118" i="35"/>
  <c r="F72" i="35" s="1"/>
  <c r="C118" i="35"/>
  <c r="C72" i="35" s="1"/>
  <c r="D118" i="35" s="1"/>
  <c r="F29" i="35"/>
  <c r="F20" i="35" s="1"/>
  <c r="G29" i="35" s="1"/>
  <c r="C29" i="35"/>
  <c r="C20" i="35" s="1"/>
  <c r="D29" i="35" s="1"/>
  <c r="L118" i="34"/>
  <c r="L72" i="34" s="1"/>
  <c r="I118" i="34"/>
  <c r="I72" i="34" s="1"/>
  <c r="F118" i="34"/>
  <c r="F72" i="34" s="1"/>
  <c r="C118" i="34"/>
  <c r="C72" i="34" s="1"/>
  <c r="C17" i="34"/>
  <c r="C27" i="34" s="1"/>
  <c r="C19" i="34" s="1"/>
  <c r="D10" i="34" s="1"/>
  <c r="F27" i="34"/>
  <c r="F19" i="34" s="1"/>
  <c r="J62" i="34" l="1"/>
  <c r="J66" i="34"/>
  <c r="J70" i="34"/>
  <c r="J64" i="34"/>
  <c r="J65" i="34"/>
  <c r="J69" i="34"/>
  <c r="J68" i="34"/>
  <c r="J63" i="34"/>
  <c r="J67" i="34"/>
  <c r="D64" i="34"/>
  <c r="D68" i="34"/>
  <c r="D62" i="34"/>
  <c r="D70" i="34"/>
  <c r="D69" i="34"/>
  <c r="D63" i="34"/>
  <c r="D67" i="34"/>
  <c r="D66" i="34"/>
  <c r="D65" i="34"/>
  <c r="M63" i="34"/>
  <c r="M67" i="34"/>
  <c r="M65" i="34"/>
  <c r="M64" i="34"/>
  <c r="M62" i="34"/>
  <c r="M66" i="34"/>
  <c r="M70" i="34"/>
  <c r="M69" i="34"/>
  <c r="M68" i="34"/>
  <c r="G65" i="34"/>
  <c r="G69" i="34"/>
  <c r="G63" i="34"/>
  <c r="G70" i="34"/>
  <c r="G64" i="34"/>
  <c r="G68" i="34"/>
  <c r="G67" i="34"/>
  <c r="G62" i="34"/>
  <c r="G66" i="34"/>
  <c r="D55" i="33"/>
  <c r="D58" i="33"/>
  <c r="D62" i="33"/>
  <c r="D61" i="33"/>
  <c r="D57" i="33"/>
  <c r="D60" i="33"/>
  <c r="D56" i="33"/>
  <c r="D59" i="33"/>
  <c r="D63" i="33"/>
  <c r="J57" i="33"/>
  <c r="J60" i="33"/>
  <c r="J56" i="33"/>
  <c r="J59" i="33"/>
  <c r="J63" i="33"/>
  <c r="J55" i="33"/>
  <c r="J58" i="33"/>
  <c r="J62" i="33"/>
  <c r="J61" i="33"/>
  <c r="M61" i="33"/>
  <c r="M60" i="33"/>
  <c r="M56" i="33"/>
  <c r="M59" i="33"/>
  <c r="M63" i="33"/>
  <c r="M55" i="33"/>
  <c r="M58" i="33"/>
  <c r="M62" i="33"/>
  <c r="M111" i="33"/>
  <c r="J111" i="33"/>
  <c r="S69" i="35"/>
  <c r="S65" i="35"/>
  <c r="S68" i="35"/>
  <c r="S64" i="35"/>
  <c r="S67" i="35"/>
  <c r="S63" i="35"/>
  <c r="S70" i="35"/>
  <c r="S66" i="35"/>
  <c r="S62" i="35"/>
  <c r="M70" i="35"/>
  <c r="M66" i="35"/>
  <c r="M62" i="35"/>
  <c r="M69" i="35"/>
  <c r="M65" i="35"/>
  <c r="M68" i="35"/>
  <c r="M64" i="35"/>
  <c r="M67" i="35"/>
  <c r="M63" i="35"/>
  <c r="D111" i="33"/>
  <c r="S118" i="35"/>
  <c r="M118" i="35"/>
  <c r="J118" i="35"/>
  <c r="G118" i="35"/>
  <c r="M118" i="34"/>
  <c r="J118" i="34"/>
  <c r="G118" i="34"/>
  <c r="D118" i="34"/>
  <c r="R65" i="33"/>
  <c r="F19" i="33"/>
  <c r="G27" i="33" s="1"/>
  <c r="F65" i="33"/>
  <c r="P72" i="35"/>
  <c r="P70" i="35"/>
  <c r="D13" i="34"/>
  <c r="D16" i="34"/>
  <c r="D12" i="34"/>
  <c r="D17" i="34"/>
  <c r="D9" i="34"/>
  <c r="D15" i="34"/>
  <c r="D11" i="34"/>
  <c r="D14" i="34"/>
  <c r="D27" i="33"/>
  <c r="J27" i="33" l="1"/>
  <c r="D72" i="34"/>
  <c r="G72" i="34"/>
  <c r="M72" i="34"/>
  <c r="J72" i="34"/>
  <c r="G56" i="33"/>
  <c r="G59" i="33"/>
  <c r="G63" i="33"/>
  <c r="G55" i="33"/>
  <c r="G58" i="33"/>
  <c r="G62" i="33"/>
  <c r="G61" i="33"/>
  <c r="G57" i="33"/>
  <c r="G60" i="33"/>
  <c r="S56" i="33"/>
  <c r="S59" i="33"/>
  <c r="S63" i="33"/>
  <c r="S55" i="33"/>
  <c r="S58" i="33"/>
  <c r="S62" i="33"/>
  <c r="S57" i="33"/>
  <c r="S61" i="33"/>
  <c r="S60" i="33"/>
  <c r="S111" i="33"/>
  <c r="G111" i="33"/>
  <c r="D27" i="34"/>
  <c r="D19" i="34" s="1"/>
  <c r="P65" i="33" l="1"/>
  <c r="K19" i="33"/>
  <c r="J14" i="33"/>
  <c r="J11" i="33" l="1"/>
  <c r="J15" i="33"/>
  <c r="J12" i="33"/>
  <c r="J13" i="33"/>
  <c r="J17" i="33"/>
  <c r="J10" i="33"/>
  <c r="J66" i="35"/>
  <c r="G70" i="35"/>
  <c r="D69" i="35"/>
  <c r="H20" i="35"/>
  <c r="G17" i="35"/>
  <c r="E20" i="35"/>
  <c r="D15" i="35"/>
  <c r="D64" i="35"/>
  <c r="D10" i="35"/>
  <c r="J19" i="33" l="1"/>
  <c r="D17" i="35"/>
  <c r="D14" i="35"/>
  <c r="J62" i="35"/>
  <c r="D63" i="35"/>
  <c r="D68" i="35"/>
  <c r="D9" i="35"/>
  <c r="D13" i="35"/>
  <c r="D16" i="35"/>
  <c r="J69" i="35"/>
  <c r="J64" i="35"/>
  <c r="J67" i="35"/>
  <c r="J68" i="35"/>
  <c r="J70" i="35"/>
  <c r="G15" i="35"/>
  <c r="G9" i="35"/>
  <c r="G65" i="35"/>
  <c r="G16" i="35"/>
  <c r="G10" i="35"/>
  <c r="G12" i="35"/>
  <c r="G14" i="35"/>
  <c r="J63" i="35"/>
  <c r="G11" i="35"/>
  <c r="J65" i="35"/>
  <c r="D67" i="35"/>
  <c r="G69" i="35"/>
  <c r="D62" i="35"/>
  <c r="G63" i="35"/>
  <c r="D66" i="35"/>
  <c r="G67" i="35"/>
  <c r="D70" i="35"/>
  <c r="G64" i="35"/>
  <c r="G68" i="35"/>
  <c r="G62" i="35"/>
  <c r="D65" i="35"/>
  <c r="G66" i="35"/>
  <c r="D72" i="35" l="1"/>
  <c r="G72" i="35"/>
  <c r="S72" i="35"/>
  <c r="M72" i="35"/>
  <c r="J72" i="35"/>
  <c r="D20" i="35"/>
  <c r="G20" i="35"/>
  <c r="T65" i="33" l="1"/>
  <c r="N65" i="33"/>
  <c r="K65" i="33"/>
  <c r="H65" i="33"/>
  <c r="H19" i="33"/>
  <c r="G13" i="33"/>
  <c r="E19" i="33"/>
  <c r="G15" i="33" l="1"/>
  <c r="G14" i="33"/>
  <c r="S65" i="33"/>
  <c r="G12" i="33"/>
  <c r="G16" i="33"/>
  <c r="G10" i="33"/>
  <c r="G17" i="33"/>
  <c r="G19" i="33" l="1"/>
  <c r="G65" i="33"/>
  <c r="D65" i="33"/>
  <c r="M65" i="33"/>
  <c r="J65" i="33"/>
  <c r="D15" i="33"/>
  <c r="D11" i="33"/>
  <c r="D14" i="33"/>
  <c r="D10" i="33"/>
  <c r="D17" i="33"/>
  <c r="D13" i="33"/>
  <c r="D9" i="33"/>
  <c r="D16" i="33"/>
  <c r="D12" i="33"/>
  <c r="D19" i="33" l="1"/>
  <c r="E19" i="34" l="1"/>
  <c r="H19" i="34"/>
  <c r="G16" i="34" l="1"/>
  <c r="G17" i="34"/>
  <c r="G10" i="34"/>
  <c r="G12" i="34"/>
  <c r="G14" i="34"/>
  <c r="G11" i="34"/>
  <c r="G27" i="34"/>
  <c r="G9" i="34"/>
  <c r="G15" i="34"/>
  <c r="E72" i="35"/>
  <c r="N72" i="35"/>
  <c r="T72" i="35"/>
  <c r="H72" i="35"/>
  <c r="K72" i="35"/>
  <c r="G19" i="34" l="1"/>
  <c r="C89" i="39"/>
  <c r="C87" i="39"/>
  <c r="C83" i="39"/>
  <c r="C88" i="39"/>
  <c r="C90" i="39"/>
  <c r="C86" i="39"/>
  <c r="C81" i="39"/>
  <c r="C84" i="39"/>
  <c r="C85" i="39"/>
  <c r="C82" i="39"/>
  <c r="C91" i="39"/>
  <c r="J90" i="39"/>
  <c r="J82" i="39"/>
  <c r="J89" i="39"/>
  <c r="J84" i="39"/>
  <c r="J85" i="39"/>
  <c r="J88" i="39"/>
  <c r="J86" i="39"/>
  <c r="J83" i="39"/>
  <c r="J87" i="39"/>
  <c r="J81" i="39"/>
  <c r="F88" i="39"/>
  <c r="F87" i="39"/>
  <c r="F83" i="39"/>
  <c r="F84" i="39"/>
  <c r="F81" i="39"/>
  <c r="F85" i="39"/>
  <c r="F86" i="39"/>
  <c r="F90" i="39"/>
  <c r="F82" i="39"/>
  <c r="F89" i="39"/>
  <c r="G84" i="39"/>
  <c r="G82" i="39"/>
  <c r="G87" i="39"/>
  <c r="G83" i="39"/>
  <c r="G90" i="39"/>
  <c r="G89" i="39"/>
  <c r="G85" i="39"/>
  <c r="G86" i="39"/>
  <c r="G81" i="39"/>
  <c r="G88" i="39"/>
  <c r="I85" i="39"/>
  <c r="I81" i="39"/>
  <c r="I86" i="39"/>
  <c r="I83" i="39"/>
  <c r="I82" i="39"/>
  <c r="I88" i="39"/>
  <c r="I90" i="39"/>
  <c r="I89" i="39"/>
  <c r="I84" i="39"/>
  <c r="I87" i="39"/>
  <c r="E87" i="39"/>
  <c r="E81" i="39"/>
  <c r="E85" i="39"/>
  <c r="E86" i="39"/>
  <c r="E90" i="39"/>
  <c r="E89" i="39"/>
  <c r="E88" i="39"/>
  <c r="E83" i="39"/>
  <c r="E84" i="39"/>
  <c r="E82" i="39"/>
  <c r="D81" i="39"/>
  <c r="D90" i="39"/>
  <c r="D83" i="39"/>
  <c r="D86" i="39"/>
  <c r="D82" i="39"/>
  <c r="D84" i="39"/>
  <c r="D85" i="39"/>
  <c r="D88" i="39"/>
  <c r="D87" i="39"/>
  <c r="D89" i="39"/>
  <c r="H87" i="39"/>
  <c r="H83" i="39"/>
  <c r="H82" i="39"/>
  <c r="H88" i="39"/>
  <c r="H85" i="39"/>
  <c r="H90" i="39"/>
  <c r="H86" i="39"/>
  <c r="H89" i="39"/>
  <c r="H84" i="39"/>
  <c r="H81" i="39"/>
  <c r="D91" i="39"/>
  <c r="I91" i="39"/>
  <c r="E91" i="39"/>
  <c r="H91" i="39"/>
  <c r="J91" i="39"/>
  <c r="F91" i="39"/>
  <c r="G91" i="39"/>
</calcChain>
</file>

<file path=xl/sharedStrings.xml><?xml version="1.0" encoding="utf-8"?>
<sst xmlns="http://schemas.openxmlformats.org/spreadsheetml/2006/main" count="758" uniqueCount="84">
  <si>
    <t>Fuel</t>
  </si>
  <si>
    <t>Purchased Power</t>
  </si>
  <si>
    <t>Taxes</t>
  </si>
  <si>
    <t>O&amp;M</t>
  </si>
  <si>
    <t>Depreciation</t>
  </si>
  <si>
    <t>Return</t>
  </si>
  <si>
    <t xml:space="preserve"> </t>
  </si>
  <si>
    <t>Total</t>
  </si>
  <si>
    <t>RBA</t>
  </si>
  <si>
    <t>Cost Components of Average Customer Rate, Including Surcharges</t>
  </si>
  <si>
    <t>PBF</t>
  </si>
  <si>
    <t xml:space="preserve">Rates </t>
  </si>
  <si>
    <t>March 2011</t>
  </si>
  <si>
    <t>September 2012</t>
  </si>
  <si>
    <t>January 2011</t>
  </si>
  <si>
    <t>April 2012</t>
  </si>
  <si>
    <t>May 2012</t>
  </si>
  <si>
    <t>August 2013</t>
  </si>
  <si>
    <t>PBF, Other</t>
  </si>
  <si>
    <t>Other</t>
  </si>
  <si>
    <t>Cents Per kWh</t>
  </si>
  <si>
    <t>Cents/kWh %</t>
  </si>
  <si>
    <t>Return represents the after-tax amount for bond, preferred equity, and common equity investors</t>
  </si>
  <si>
    <t>Demand-Side Management Adjustments in the IRP Cost Recovery and Public Benefits Fund surcharges were averaged over all kWh for each island for this presentation even though there are separate residential and commercial rates for these surcharges. </t>
  </si>
  <si>
    <t>In Cents Per kWh and Dollars to be Recovered for Each Cost Component</t>
  </si>
  <si>
    <t>Annualized Cost Recovery is not portrayed in the graph.</t>
  </si>
  <si>
    <t>Annualized Cost Recovery ($000s)</t>
  </si>
  <si>
    <t>Q12015</t>
  </si>
  <si>
    <t>Q22015</t>
  </si>
  <si>
    <t>Q32015</t>
  </si>
  <si>
    <t>Q42015</t>
  </si>
  <si>
    <t>The above months illustrate the implementation of revised base rates approved by the Commission for the 2009 test year (March 2011) and 2011 test year (September 2012), respectively.  The 2011 test year base rates have been in effect from September 2012 to date.</t>
  </si>
  <si>
    <t>The above months illustrate the implementation of revised base rates approved by the Commission for the 2006 test year (January 2011) and 2010 test year (April 2012), respectively.  The 2010 test year base rates have been in effect from September 2012 to date.</t>
  </si>
  <si>
    <t>The above months illustrate the implementation of revised base rates approved by the Commission for the 2007 test year (January 2011), 2010 test year (May 2012), and 2012 (August 2013) test year respectively.  The 2012 test year base rates have been in effect from August 2013 to date.</t>
  </si>
  <si>
    <t>Q12016</t>
  </si>
  <si>
    <t>Q22016</t>
  </si>
  <si>
    <t>Q32016</t>
  </si>
  <si>
    <t>Q42016</t>
  </si>
  <si>
    <t>PBF and Other</t>
  </si>
  <si>
    <t>Q1 2015</t>
  </si>
  <si>
    <t>Q3 2015</t>
  </si>
  <si>
    <t>Q4 2015</t>
  </si>
  <si>
    <t>Q1 2016</t>
  </si>
  <si>
    <t>Q2 2016</t>
  </si>
  <si>
    <t>Q3 2016</t>
  </si>
  <si>
    <t>Q4 2016</t>
  </si>
  <si>
    <t>A</t>
  </si>
  <si>
    <t>B</t>
  </si>
  <si>
    <t>C</t>
  </si>
  <si>
    <t>Q2 2015</t>
  </si>
  <si>
    <t>Q1 2017</t>
  </si>
  <si>
    <t>Q2 2017</t>
  </si>
  <si>
    <t>Q3 2017</t>
  </si>
  <si>
    <t>Q4 2017</t>
  </si>
  <si>
    <t>Q1 2018</t>
  </si>
  <si>
    <t>Q2 2018</t>
  </si>
  <si>
    <t>Q3 2018</t>
  </si>
  <si>
    <t>Table prior to new table structure hidden here for reference</t>
  </si>
  <si>
    <t>Q4 2018</t>
  </si>
  <si>
    <t>Q1 2019</t>
  </si>
  <si>
    <t>Q2 2019</t>
  </si>
  <si>
    <t>Q3 2019</t>
  </si>
  <si>
    <t>Q4 2019</t>
  </si>
  <si>
    <t>Maui County, Maui Division</t>
  </si>
  <si>
    <t>O‘ahu</t>
  </si>
  <si>
    <t>Hawai‘i Island</t>
  </si>
  <si>
    <t>Maui County, Lānaʻi Division</t>
  </si>
  <si>
    <t>Maui County, Moloka‘i Division</t>
  </si>
  <si>
    <t>Q1 2020</t>
  </si>
  <si>
    <t>Q2 2020</t>
  </si>
  <si>
    <t>Q3 2020</t>
  </si>
  <si>
    <t>Q4 2020</t>
  </si>
  <si>
    <t>Q1 2021</t>
  </si>
  <si>
    <t>Q2 2021</t>
  </si>
  <si>
    <t>Q3 2021</t>
  </si>
  <si>
    <t>Q4 2021</t>
  </si>
  <si>
    <t>Q1 2022</t>
  </si>
  <si>
    <t>Q2 2022</t>
  </si>
  <si>
    <t>Q3 2022</t>
  </si>
  <si>
    <t>Q4 2022</t>
  </si>
  <si>
    <t>Q1 2023</t>
  </si>
  <si>
    <t>Q2 2023</t>
  </si>
  <si>
    <t>Q3 2023</t>
  </si>
  <si>
    <t>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</si>
</sst>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0"/>
    <numFmt numFmtId="165" formatCode="&quot;$&quot;#,##0"/>
    <numFmt numFmtId="166" formatCode="_(* #,##0_);_(* \(#,##0\);_(* &quot;-&quot;??_);_(@_)"/>
    <numFmt numFmtId="167" formatCode="0.00000"/>
    <numFmt numFmtId="168" formatCode="General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0"/>
      <name val="Calibri"/>
      <family val="2"/>
      <scheme val="minor"/>
    </font>
    <font>
      <sz val="11"/>
      <color rgb="FF000000"/>
      <name val="Calibri"/>
      <family val="2"/>
    </font>
    <font>
      <sz val="10"/>
      <name val="Arial"/>
      <family val="2"/>
    </font>
    <font>
      <sz val="10"/>
      <name val="Courier"/>
      <family val="3"/>
    </font>
    <font>
      <sz val="12"/>
      <color theme="1"/>
      <name val="Arial"/>
      <family val="2"/>
    </font>
    <font>
      <sz val="11"/>
      <color theme="1"/>
      <name val="Calibri"/>
      <family val="2"/>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D9D9D9"/>
        <bgColor rgb="FF000000"/>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8" fillId="0" borderId="0"/>
    <xf numFmtId="0" fontId="1" fillId="0" borderId="0"/>
    <xf numFmtId="168" fontId="7" fillId="0" borderId="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cellStyleXfs>
  <cellXfs count="241">
    <xf numFmtId="0" fontId="0" fillId="0" borderId="0" xfId="0"/>
    <xf numFmtId="4" fontId="0" fillId="0" borderId="0" xfId="0" applyNumberFormat="1"/>
    <xf numFmtId="10" fontId="0" fillId="0" borderId="0" xfId="0" applyNumberFormat="1"/>
    <xf numFmtId="0" fontId="0" fillId="0" borderId="0" xfId="0" applyFill="1"/>
    <xf numFmtId="10" fontId="0" fillId="0" borderId="0" xfId="0" applyNumberFormat="1" applyBorder="1"/>
    <xf numFmtId="10" fontId="0" fillId="0" borderId="0" xfId="0" applyNumberFormat="1" applyFill="1" applyBorder="1"/>
    <xf numFmtId="4" fontId="0" fillId="0" borderId="6" xfId="0" applyNumberFormat="1" applyBorder="1"/>
    <xf numFmtId="0" fontId="0" fillId="0" borderId="9" xfId="0" applyBorder="1"/>
    <xf numFmtId="0" fontId="0" fillId="0" borderId="10" xfId="0" applyBorder="1"/>
    <xf numFmtId="0" fontId="0" fillId="0" borderId="10" xfId="0" applyFill="1" applyBorder="1"/>
    <xf numFmtId="0" fontId="0" fillId="0" borderId="11" xfId="0" applyBorder="1"/>
    <xf numFmtId="0" fontId="0" fillId="0" borderId="0" xfId="0" applyBorder="1"/>
    <xf numFmtId="0" fontId="2" fillId="0" borderId="0" xfId="0" quotePrefix="1" applyFont="1" applyBorder="1" applyAlignment="1"/>
    <xf numFmtId="4" fontId="0" fillId="0" borderId="0" xfId="0" applyNumberFormat="1" applyBorder="1"/>
    <xf numFmtId="2" fontId="0" fillId="0" borderId="0" xfId="0" applyNumberFormat="1" applyBorder="1"/>
    <xf numFmtId="4" fontId="0" fillId="0" borderId="0" xfId="0" applyNumberFormat="1" applyFont="1" applyBorder="1"/>
    <xf numFmtId="0" fontId="0" fillId="0" borderId="0" xfId="0" applyFill="1" applyBorder="1"/>
    <xf numFmtId="4" fontId="0" fillId="0" borderId="0" xfId="0" applyNumberFormat="1" applyFill="1" applyBorder="1"/>
    <xf numFmtId="2" fontId="0" fillId="0" borderId="4" xfId="0" applyNumberFormat="1" applyBorder="1"/>
    <xf numFmtId="3" fontId="0" fillId="0" borderId="0" xfId="0" applyNumberFormat="1"/>
    <xf numFmtId="0" fontId="0" fillId="0" borderId="0" xfId="0"/>
    <xf numFmtId="165" fontId="0" fillId="0" borderId="0" xfId="0" applyNumberFormat="1"/>
    <xf numFmtId="164" fontId="0" fillId="0" borderId="0" xfId="0" applyNumberFormat="1"/>
    <xf numFmtId="164" fontId="0" fillId="0" borderId="0" xfId="0" applyNumberFormat="1"/>
    <xf numFmtId="2" fontId="0" fillId="0" borderId="1" xfId="0" applyNumberFormat="1" applyBorder="1"/>
    <xf numFmtId="2" fontId="0" fillId="0" borderId="0" xfId="0" applyNumberFormat="1" applyFill="1" applyBorder="1"/>
    <xf numFmtId="0" fontId="0" fillId="0" borderId="9" xfId="0" applyFill="1" applyBorder="1"/>
    <xf numFmtId="0" fontId="0" fillId="0" borderId="6" xfId="0" applyFill="1" applyBorder="1" applyAlignment="1">
      <alignment horizontal="center" vertical="top" wrapText="1"/>
    </xf>
    <xf numFmtId="0" fontId="0" fillId="0" borderId="0" xfId="0" applyFill="1" applyBorder="1" applyAlignment="1">
      <alignment horizontal="center" vertical="top" wrapText="1"/>
    </xf>
    <xf numFmtId="4" fontId="0" fillId="0" borderId="7" xfId="0" applyNumberFormat="1" applyFill="1" applyBorder="1"/>
    <xf numFmtId="164" fontId="0" fillId="0" borderId="0" xfId="0" applyNumberFormat="1" applyFill="1"/>
    <xf numFmtId="165" fontId="0" fillId="0" borderId="0" xfId="0" applyNumberFormat="1" applyFill="1"/>
    <xf numFmtId="43" fontId="0" fillId="0" borderId="0" xfId="2" applyFont="1"/>
    <xf numFmtId="0" fontId="0" fillId="0" borderId="0" xfId="0" applyAlignment="1">
      <alignment vertical="center"/>
    </xf>
    <xf numFmtId="0" fontId="0" fillId="0" borderId="0" xfId="0"/>
    <xf numFmtId="0" fontId="0" fillId="0" borderId="0" xfId="0"/>
    <xf numFmtId="15" fontId="0" fillId="0" borderId="0" xfId="0" quotePrefix="1" applyNumberFormat="1"/>
    <xf numFmtId="0" fontId="0" fillId="0" borderId="0" xfId="0"/>
    <xf numFmtId="15" fontId="0" fillId="0" borderId="0" xfId="0" quotePrefix="1" applyNumberFormat="1"/>
    <xf numFmtId="0" fontId="0" fillId="0" borderId="0" xfId="0" applyFill="1"/>
    <xf numFmtId="0" fontId="0" fillId="0" borderId="0" xfId="0"/>
    <xf numFmtId="15" fontId="0" fillId="0" borderId="0" xfId="0" quotePrefix="1" applyNumberFormat="1"/>
    <xf numFmtId="0" fontId="0" fillId="0" borderId="9" xfId="0" applyFill="1" applyBorder="1"/>
    <xf numFmtId="15" fontId="0" fillId="0" borderId="0" xfId="0" quotePrefix="1" applyNumberFormat="1"/>
    <xf numFmtId="0" fontId="0" fillId="0" borderId="0" xfId="0"/>
    <xf numFmtId="0" fontId="0" fillId="0" borderId="0" xfId="0" applyFill="1"/>
    <xf numFmtId="0" fontId="0" fillId="0" borderId="12" xfId="0" applyBorder="1" applyAlignment="1">
      <alignment horizontal="center" vertical="top" wrapText="1"/>
    </xf>
    <xf numFmtId="0" fontId="0" fillId="0" borderId="13" xfId="0" applyBorder="1" applyAlignment="1">
      <alignment horizontal="center" vertical="top" wrapText="1"/>
    </xf>
    <xf numFmtId="2" fontId="0" fillId="0" borderId="10" xfId="0" applyNumberFormat="1" applyBorder="1"/>
    <xf numFmtId="4" fontId="0" fillId="0" borderId="11" xfId="0" applyNumberFormat="1" applyBorder="1"/>
    <xf numFmtId="10" fontId="0" fillId="0" borderId="10" xfId="0" applyNumberFormat="1" applyBorder="1"/>
    <xf numFmtId="10" fontId="0" fillId="0" borderId="11" xfId="0" applyNumberFormat="1" applyBorder="1"/>
    <xf numFmtId="9" fontId="0" fillId="0" borderId="11" xfId="1" applyFont="1" applyBorder="1"/>
    <xf numFmtId="2" fontId="0" fillId="0" borderId="9" xfId="0" applyNumberFormat="1" applyBorder="1"/>
    <xf numFmtId="10" fontId="0" fillId="0" borderId="9" xfId="0" applyNumberFormat="1" applyBorder="1"/>
    <xf numFmtId="0" fontId="0" fillId="0" borderId="0" xfId="0" applyAlignment="1">
      <alignment horizontal="right"/>
    </xf>
    <xf numFmtId="3" fontId="0" fillId="2" borderId="10" xfId="0" applyNumberFormat="1" applyFill="1" applyBorder="1"/>
    <xf numFmtId="3" fontId="0" fillId="2" borderId="11" xfId="0" applyNumberFormat="1" applyFill="1" applyBorder="1"/>
    <xf numFmtId="0" fontId="0" fillId="2" borderId="15" xfId="0" applyFill="1" applyBorder="1" applyAlignment="1">
      <alignment horizontal="center" vertical="top" wrapText="1"/>
    </xf>
    <xf numFmtId="3" fontId="0" fillId="2" borderId="5" xfId="0" applyNumberFormat="1" applyFill="1" applyBorder="1"/>
    <xf numFmtId="3" fontId="0" fillId="2" borderId="8" xfId="0" applyNumberFormat="1" applyFill="1" applyBorder="1"/>
    <xf numFmtId="3" fontId="0" fillId="2" borderId="3" xfId="0" applyNumberFormat="1" applyFill="1" applyBorder="1"/>
    <xf numFmtId="4" fontId="0" fillId="0" borderId="9" xfId="0" applyNumberFormat="1" applyFont="1" applyBorder="1"/>
    <xf numFmtId="3" fontId="0" fillId="2" borderId="9" xfId="0" applyNumberFormat="1" applyFill="1" applyBorder="1"/>
    <xf numFmtId="10" fontId="0" fillId="2" borderId="3" xfId="0" applyNumberFormat="1" applyFill="1" applyBorder="1"/>
    <xf numFmtId="2" fontId="0" fillId="0" borderId="2" xfId="0" applyNumberFormat="1" applyBorder="1"/>
    <xf numFmtId="10" fontId="0" fillId="2" borderId="9" xfId="0" applyNumberFormat="1" applyFill="1" applyBorder="1"/>
    <xf numFmtId="0" fontId="0" fillId="2" borderId="9" xfId="0" applyFill="1" applyBorder="1"/>
    <xf numFmtId="0" fontId="0" fillId="0" borderId="5" xfId="0" applyBorder="1"/>
    <xf numFmtId="0" fontId="0" fillId="0" borderId="4" xfId="0" applyFill="1" applyBorder="1"/>
    <xf numFmtId="0" fontId="0" fillId="0" borderId="6" xfId="0" applyFill="1" applyBorder="1"/>
    <xf numFmtId="3" fontId="0" fillId="0" borderId="0" xfId="0" applyNumberFormat="1" applyFill="1" applyBorder="1"/>
    <xf numFmtId="0" fontId="0" fillId="0" borderId="14" xfId="0" applyFill="1" applyBorder="1" applyAlignment="1">
      <alignment horizontal="center" vertical="top" wrapText="1"/>
    </xf>
    <xf numFmtId="0" fontId="0" fillId="0" borderId="1" xfId="0" applyFill="1" applyBorder="1"/>
    <xf numFmtId="0" fontId="0" fillId="0" borderId="2" xfId="0" applyFill="1" applyBorder="1"/>
    <xf numFmtId="0" fontId="0" fillId="0" borderId="13" xfId="0" applyFill="1" applyBorder="1" applyAlignment="1">
      <alignment horizontal="center" vertical="top" wrapText="1"/>
    </xf>
    <xf numFmtId="2" fontId="0" fillId="0" borderId="9" xfId="0" applyNumberFormat="1" applyFill="1" applyBorder="1"/>
    <xf numFmtId="2" fontId="0" fillId="0" borderId="10" xfId="0" applyNumberFormat="1" applyFill="1" applyBorder="1"/>
    <xf numFmtId="4" fontId="0" fillId="0" borderId="11" xfId="0" applyNumberFormat="1" applyFill="1" applyBorder="1"/>
    <xf numFmtId="2" fontId="0" fillId="0" borderId="2" xfId="0" applyNumberFormat="1" applyFill="1" applyBorder="1"/>
    <xf numFmtId="10" fontId="0" fillId="0" borderId="9" xfId="0" applyNumberFormat="1" applyFill="1" applyBorder="1"/>
    <xf numFmtId="10" fontId="0" fillId="0" borderId="10" xfId="0" applyNumberFormat="1" applyFill="1" applyBorder="1"/>
    <xf numFmtId="9" fontId="0" fillId="0" borderId="11" xfId="1" applyFont="1" applyFill="1" applyBorder="1"/>
    <xf numFmtId="0" fontId="0" fillId="0" borderId="9" xfId="0" applyFill="1" applyBorder="1" applyAlignment="1">
      <alignment horizontal="center" vertical="top" wrapText="1"/>
    </xf>
    <xf numFmtId="43" fontId="0" fillId="0" borderId="0" xfId="2" applyFont="1" applyFill="1"/>
    <xf numFmtId="10" fontId="0" fillId="0" borderId="11" xfId="1" applyNumberFormat="1" applyFont="1" applyFill="1" applyBorder="1"/>
    <xf numFmtId="10" fontId="3" fillId="0" borderId="10" xfId="0" applyNumberFormat="1" applyFont="1" applyBorder="1"/>
    <xf numFmtId="0" fontId="0" fillId="0" borderId="0" xfId="0"/>
    <xf numFmtId="15" fontId="0" fillId="0" borderId="0" xfId="0" quotePrefix="1" applyNumberFormat="1"/>
    <xf numFmtId="4" fontId="0" fillId="2" borderId="9" xfId="0" applyNumberFormat="1" applyFill="1" applyBorder="1"/>
    <xf numFmtId="4" fontId="0" fillId="2" borderId="10" xfId="0" applyNumberFormat="1" applyFill="1" applyBorder="1"/>
    <xf numFmtId="0" fontId="0" fillId="2" borderId="11" xfId="0" applyFill="1" applyBorder="1"/>
    <xf numFmtId="0" fontId="0" fillId="2" borderId="8" xfId="0" applyFill="1" applyBorder="1"/>
    <xf numFmtId="0" fontId="0" fillId="2" borderId="3" xfId="0" applyFill="1" applyBorder="1"/>
    <xf numFmtId="10" fontId="0" fillId="0" borderId="10" xfId="1" applyNumberFormat="1" applyFont="1" applyBorder="1"/>
    <xf numFmtId="10" fontId="0" fillId="0" borderId="9" xfId="1" applyNumberFormat="1" applyFont="1" applyBorder="1"/>
    <xf numFmtId="10" fontId="0" fillId="0" borderId="11" xfId="1" applyNumberFormat="1" applyFont="1" applyBorder="1"/>
    <xf numFmtId="2" fontId="0" fillId="0" borderId="4" xfId="0" applyNumberFormat="1" applyFill="1" applyBorder="1"/>
    <xf numFmtId="10" fontId="0" fillId="0" borderId="9" xfId="0" applyNumberFormat="1" applyFont="1" applyBorder="1"/>
    <xf numFmtId="10" fontId="0" fillId="0" borderId="10" xfId="0" applyNumberFormat="1" applyFont="1" applyBorder="1"/>
    <xf numFmtId="10" fontId="0" fillId="0" borderId="11" xfId="0" applyNumberFormat="1" applyFont="1" applyBorder="1"/>
    <xf numFmtId="0" fontId="4" fillId="0" borderId="0" xfId="0" applyFont="1" applyFill="1" applyBorder="1"/>
    <xf numFmtId="2" fontId="4" fillId="0" borderId="0" xfId="0" applyNumberFormat="1" applyFont="1" applyFill="1" applyBorder="1"/>
    <xf numFmtId="10" fontId="4" fillId="0" borderId="0" xfId="0" applyNumberFormat="1" applyFont="1" applyFill="1" applyBorder="1"/>
    <xf numFmtId="3" fontId="4" fillId="0" borderId="0" xfId="0" applyNumberFormat="1" applyFont="1" applyFill="1" applyBorder="1"/>
    <xf numFmtId="2" fontId="0" fillId="0" borderId="0" xfId="0" applyNumberFormat="1"/>
    <xf numFmtId="0" fontId="0" fillId="0" borderId="15" xfId="0" applyFill="1" applyBorder="1" applyAlignment="1">
      <alignment horizontal="center" vertical="top" wrapText="1"/>
    </xf>
    <xf numFmtId="2" fontId="0" fillId="0" borderId="1" xfId="0" applyNumberFormat="1" applyFill="1" applyBorder="1"/>
    <xf numFmtId="10" fontId="0" fillId="0" borderId="3" xfId="0" applyNumberFormat="1" applyFill="1" applyBorder="1"/>
    <xf numFmtId="4" fontId="0" fillId="0" borderId="6" xfId="0" applyNumberFormat="1" applyFill="1" applyBorder="1"/>
    <xf numFmtId="3" fontId="0" fillId="0" borderId="8" xfId="0" applyNumberFormat="1" applyFill="1" applyBorder="1"/>
    <xf numFmtId="2" fontId="4" fillId="0" borderId="0" xfId="0" applyNumberFormat="1" applyFont="1" applyBorder="1"/>
    <xf numFmtId="10" fontId="4" fillId="0" borderId="0" xfId="0" applyNumberFormat="1" applyFont="1" applyBorder="1"/>
    <xf numFmtId="0" fontId="4" fillId="0" borderId="0" xfId="0" applyFont="1" applyBorder="1"/>
    <xf numFmtId="3" fontId="4" fillId="0" borderId="0" xfId="0" applyNumberFormat="1" applyFont="1" applyBorder="1"/>
    <xf numFmtId="9" fontId="0" fillId="0" borderId="11" xfId="1" applyNumberFormat="1" applyFont="1" applyBorder="1"/>
    <xf numFmtId="0" fontId="0" fillId="0" borderId="9" xfId="0" applyBorder="1" applyAlignment="1">
      <alignment horizontal="center" vertical="top" wrapText="1"/>
    </xf>
    <xf numFmtId="166" fontId="0" fillId="2" borderId="3" xfId="2" applyNumberFormat="1" applyFont="1" applyFill="1" applyBorder="1"/>
    <xf numFmtId="166" fontId="0" fillId="2" borderId="5" xfId="2" applyNumberFormat="1" applyFont="1" applyFill="1" applyBorder="1"/>
    <xf numFmtId="166" fontId="0" fillId="2" borderId="8" xfId="2" applyNumberFormat="1" applyFont="1" applyFill="1" applyBorder="1"/>
    <xf numFmtId="0" fontId="4" fillId="0" borderId="4" xfId="0" applyFont="1" applyFill="1" applyBorder="1"/>
    <xf numFmtId="2" fontId="4" fillId="0" borderId="0" xfId="0" applyNumberFormat="1" applyFont="1" applyFill="1"/>
    <xf numFmtId="0" fontId="4" fillId="0" borderId="0" xfId="0" applyFont="1" applyFill="1"/>
    <xf numFmtId="10" fontId="0" fillId="0" borderId="10" xfId="0" applyNumberFormat="1" applyFill="1" applyBorder="1"/>
    <xf numFmtId="10" fontId="0" fillId="0" borderId="11" xfId="0" applyNumberFormat="1" applyFill="1" applyBorder="1"/>
    <xf numFmtId="3" fontId="0" fillId="2" borderId="5" xfId="0" applyNumberFormat="1" applyFill="1" applyBorder="1"/>
    <xf numFmtId="3" fontId="0" fillId="2" borderId="8" xfId="0" applyNumberFormat="1" applyFill="1" applyBorder="1"/>
    <xf numFmtId="3" fontId="0" fillId="2" borderId="3" xfId="0" applyNumberFormat="1" applyFill="1" applyBorder="1"/>
    <xf numFmtId="10" fontId="0" fillId="0" borderId="9" xfId="0" applyNumberFormat="1" applyFill="1" applyBorder="1"/>
    <xf numFmtId="10" fontId="4" fillId="0" borderId="0" xfId="0" applyNumberFormat="1" applyFont="1" applyFill="1" applyBorder="1"/>
    <xf numFmtId="0" fontId="4" fillId="0" borderId="0" xfId="0" applyFont="1" applyFill="1" applyBorder="1"/>
    <xf numFmtId="2" fontId="4" fillId="0" borderId="0" xfId="0" applyNumberFormat="1" applyFont="1" applyFill="1" applyBorder="1"/>
    <xf numFmtId="10" fontId="4" fillId="0" borderId="0" xfId="0" applyNumberFormat="1" applyFont="1" applyFill="1" applyBorder="1"/>
    <xf numFmtId="3" fontId="0" fillId="2" borderId="3" xfId="2" applyNumberFormat="1" applyFont="1" applyFill="1" applyBorder="1"/>
    <xf numFmtId="3" fontId="0" fillId="2" borderId="5" xfId="2" applyNumberFormat="1" applyFont="1" applyFill="1" applyBorder="1"/>
    <xf numFmtId="3" fontId="0" fillId="2" borderId="8" xfId="2" applyNumberFormat="1" applyFont="1" applyFill="1" applyBorder="1"/>
    <xf numFmtId="3" fontId="0" fillId="2" borderId="10" xfId="0" applyNumberFormat="1" applyFill="1" applyBorder="1"/>
    <xf numFmtId="3" fontId="0" fillId="2" borderId="11" xfId="0" applyNumberFormat="1" applyFill="1" applyBorder="1"/>
    <xf numFmtId="3" fontId="0" fillId="2" borderId="9" xfId="0" applyNumberFormat="1" applyFill="1" applyBorder="1"/>
    <xf numFmtId="10" fontId="4" fillId="0" borderId="0" xfId="0" applyNumberFormat="1" applyFont="1" applyFill="1" applyBorder="1"/>
    <xf numFmtId="167" fontId="0" fillId="0" borderId="0" xfId="0" applyNumberFormat="1" applyFill="1"/>
    <xf numFmtId="10" fontId="0" fillId="0" borderId="9" xfId="0" applyNumberFormat="1" applyFill="1" applyBorder="1"/>
    <xf numFmtId="10" fontId="0" fillId="0" borderId="10" xfId="0" applyNumberFormat="1" applyFill="1" applyBorder="1"/>
    <xf numFmtId="10" fontId="0" fillId="0" borderId="11" xfId="0" applyNumberFormat="1" applyFill="1" applyBorder="1"/>
    <xf numFmtId="2" fontId="0" fillId="0" borderId="0" xfId="0" applyNumberFormat="1" applyFill="1"/>
    <xf numFmtId="10" fontId="0" fillId="0" borderId="9" xfId="0" applyNumberFormat="1" applyFill="1" applyBorder="1"/>
    <xf numFmtId="10" fontId="0" fillId="0" borderId="10" xfId="0" applyNumberFormat="1" applyFill="1" applyBorder="1"/>
    <xf numFmtId="10" fontId="0" fillId="0" borderId="11" xfId="0" applyNumberFormat="1" applyFill="1" applyBorder="1"/>
    <xf numFmtId="2" fontId="0" fillId="0" borderId="0" xfId="0" applyNumberFormat="1" applyFill="1"/>
    <xf numFmtId="2" fontId="0" fillId="0" borderId="0" xfId="0" applyNumberFormat="1" applyFill="1"/>
    <xf numFmtId="37" fontId="0" fillId="2" borderId="3" xfId="2" applyNumberFormat="1" applyFont="1" applyFill="1" applyBorder="1"/>
    <xf numFmtId="37" fontId="0" fillId="2" borderId="5" xfId="2" applyNumberFormat="1" applyFont="1" applyFill="1" applyBorder="1"/>
    <xf numFmtId="37" fontId="0" fillId="2" borderId="8" xfId="2" applyNumberFormat="1" applyFont="1" applyFill="1" applyBorder="1"/>
    <xf numFmtId="10" fontId="0" fillId="0" borderId="11" xfId="1" applyNumberFormat="1" applyFont="1" applyFill="1" applyBorder="1"/>
    <xf numFmtId="10" fontId="0" fillId="0" borderId="9" xfId="1" applyNumberFormat="1" applyFont="1" applyFill="1" applyBorder="1"/>
    <xf numFmtId="10" fontId="0" fillId="0" borderId="10" xfId="1" applyNumberFormat="1" applyFont="1" applyFill="1" applyBorder="1"/>
    <xf numFmtId="43" fontId="0" fillId="0" borderId="1" xfId="2" applyFont="1" applyFill="1" applyBorder="1"/>
    <xf numFmtId="43" fontId="0" fillId="0" borderId="4" xfId="2" applyFont="1" applyFill="1" applyBorder="1"/>
    <xf numFmtId="43" fontId="0" fillId="0" borderId="6" xfId="2" applyFont="1" applyFill="1" applyBorder="1"/>
    <xf numFmtId="10" fontId="0" fillId="0" borderId="9" xfId="0" applyNumberFormat="1" applyFont="1" applyFill="1" applyBorder="1"/>
    <xf numFmtId="10" fontId="0" fillId="0" borderId="10" xfId="0" applyNumberFormat="1" applyFont="1" applyFill="1" applyBorder="1"/>
    <xf numFmtId="10" fontId="0" fillId="0" borderId="11" xfId="0" applyNumberFormat="1" applyFont="1" applyFill="1" applyBorder="1"/>
    <xf numFmtId="4" fontId="0" fillId="0" borderId="1" xfId="2" applyNumberFormat="1" applyFont="1" applyFill="1" applyBorder="1"/>
    <xf numFmtId="4" fontId="0" fillId="0" borderId="4" xfId="2" applyNumberFormat="1" applyFont="1" applyFill="1" applyBorder="1"/>
    <xf numFmtId="4" fontId="0" fillId="0" borderId="6" xfId="2" applyNumberFormat="1" applyFont="1" applyFill="1" applyBorder="1"/>
    <xf numFmtId="2" fontId="0" fillId="0" borderId="9" xfId="0" applyNumberFormat="1" applyFill="1" applyBorder="1"/>
    <xf numFmtId="2" fontId="0" fillId="0" borderId="10" xfId="0" applyNumberFormat="1" applyFill="1" applyBorder="1"/>
    <xf numFmtId="10" fontId="0" fillId="0" borderId="0" xfId="0" applyNumberFormat="1" applyFill="1"/>
    <xf numFmtId="2" fontId="0" fillId="0" borderId="11" xfId="0" applyNumberFormat="1" applyFill="1" applyBorder="1"/>
    <xf numFmtId="2" fontId="0" fillId="0" borderId="5" xfId="0" applyNumberFormat="1" applyFill="1" applyBorder="1"/>
    <xf numFmtId="4" fontId="0" fillId="0" borderId="8" xfId="0" applyNumberFormat="1" applyFill="1" applyBorder="1"/>
    <xf numFmtId="0" fontId="0" fillId="0" borderId="11" xfId="0" applyFill="1" applyBorder="1"/>
    <xf numFmtId="0" fontId="0" fillId="0" borderId="13" xfId="0" applyFill="1" applyBorder="1"/>
    <xf numFmtId="4" fontId="0" fillId="0" borderId="0" xfId="0" applyNumberFormat="1"/>
    <xf numFmtId="2" fontId="0" fillId="0" borderId="4" xfId="0" applyNumberFormat="1" applyBorder="1"/>
    <xf numFmtId="2" fontId="0" fillId="0" borderId="1" xfId="0" applyNumberFormat="1" applyBorder="1"/>
    <xf numFmtId="2" fontId="0" fillId="0" borderId="10" xfId="0" applyNumberFormat="1" applyBorder="1"/>
    <xf numFmtId="4" fontId="0" fillId="0" borderId="11" xfId="0" applyNumberFormat="1" applyBorder="1"/>
    <xf numFmtId="2" fontId="0" fillId="0" borderId="9" xfId="0" applyNumberFormat="1" applyBorder="1"/>
    <xf numFmtId="3" fontId="0" fillId="2" borderId="10" xfId="0" applyNumberFormat="1" applyFill="1" applyBorder="1"/>
    <xf numFmtId="3" fontId="0" fillId="2" borderId="11" xfId="0" applyNumberFormat="1" applyFill="1" applyBorder="1"/>
    <xf numFmtId="3" fontId="0" fillId="2" borderId="5" xfId="0" applyNumberFormat="1" applyFill="1" applyBorder="1"/>
    <xf numFmtId="3" fontId="0" fillId="2" borderId="8" xfId="0" applyNumberFormat="1" applyFill="1" applyBorder="1"/>
    <xf numFmtId="3" fontId="0" fillId="2" borderId="3" xfId="0" applyNumberFormat="1" applyFill="1" applyBorder="1"/>
    <xf numFmtId="3" fontId="0" fillId="2" borderId="9" xfId="0" applyNumberFormat="1" applyFill="1" applyBorder="1"/>
    <xf numFmtId="2" fontId="0" fillId="0" borderId="9" xfId="0" applyNumberFormat="1" applyFill="1" applyBorder="1"/>
    <xf numFmtId="2" fontId="0" fillId="0" borderId="10" xfId="0" applyNumberFormat="1" applyFill="1" applyBorder="1"/>
    <xf numFmtId="43" fontId="0" fillId="0" borderId="10" xfId="2" applyFont="1" applyBorder="1"/>
    <xf numFmtId="43" fontId="0" fillId="0" borderId="9" xfId="2" applyFont="1" applyBorder="1"/>
    <xf numFmtId="43" fontId="0" fillId="0" borderId="11" xfId="2" applyFont="1" applyBorder="1"/>
    <xf numFmtId="39" fontId="0" fillId="0" borderId="9" xfId="2" applyNumberFormat="1" applyFont="1" applyBorder="1"/>
    <xf numFmtId="39" fontId="0" fillId="0" borderId="10" xfId="2" applyNumberFormat="1" applyFont="1" applyBorder="1"/>
    <xf numFmtId="39" fontId="0" fillId="0" borderId="11" xfId="2" applyNumberFormat="1" applyFont="1" applyBorder="1"/>
    <xf numFmtId="37" fontId="0" fillId="2" borderId="9" xfId="2" applyNumberFormat="1" applyFont="1" applyFill="1" applyBorder="1"/>
    <xf numFmtId="37" fontId="0" fillId="2" borderId="10" xfId="2" applyNumberFormat="1" applyFont="1" applyFill="1" applyBorder="1"/>
    <xf numFmtId="37" fontId="0" fillId="2" borderId="11" xfId="2" applyNumberFormat="1" applyFont="1" applyFill="1" applyBorder="1"/>
    <xf numFmtId="2" fontId="0" fillId="0" borderId="6" xfId="0" applyNumberFormat="1" applyBorder="1"/>
    <xf numFmtId="4" fontId="0" fillId="0" borderId="9" xfId="2" applyNumberFormat="1" applyFont="1" applyBorder="1"/>
    <xf numFmtId="4" fontId="0" fillId="0" borderId="10" xfId="2" applyNumberFormat="1" applyFont="1" applyBorder="1"/>
    <xf numFmtId="4" fontId="0" fillId="0" borderId="11" xfId="2" applyNumberFormat="1" applyFont="1" applyBorder="1"/>
    <xf numFmtId="3" fontId="0" fillId="2" borderId="9" xfId="2" applyNumberFormat="1" applyFont="1" applyFill="1" applyBorder="1"/>
    <xf numFmtId="3" fontId="0" fillId="2" borderId="10" xfId="2" applyNumberFormat="1" applyFont="1" applyFill="1" applyBorder="1"/>
    <xf numFmtId="3" fontId="0" fillId="2" borderId="11" xfId="2" applyNumberFormat="1" applyFont="1" applyFill="1" applyBorder="1"/>
    <xf numFmtId="2" fontId="0" fillId="0" borderId="11" xfId="0" applyNumberFormat="1" applyBorder="1"/>
    <xf numFmtId="3" fontId="0" fillId="2" borderId="3" xfId="2" applyNumberFormat="1" applyFont="1" applyFill="1" applyBorder="1"/>
    <xf numFmtId="3" fontId="0" fillId="2" borderId="5" xfId="2" applyNumberFormat="1" applyFont="1" applyFill="1" applyBorder="1"/>
    <xf numFmtId="3" fontId="0" fillId="2" borderId="8" xfId="2" applyNumberFormat="1" applyFont="1" applyFill="1" applyBorder="1"/>
    <xf numFmtId="4" fontId="0" fillId="0" borderId="9" xfId="0" applyNumberFormat="1" applyBorder="1"/>
    <xf numFmtId="4" fontId="0" fillId="0" borderId="10" xfId="0" applyNumberFormat="1" applyBorder="1"/>
    <xf numFmtId="2" fontId="0" fillId="0" borderId="0" xfId="0" applyNumberFormat="1" applyFill="1"/>
    <xf numFmtId="37" fontId="0" fillId="2" borderId="3" xfId="2" applyNumberFormat="1" applyFont="1" applyFill="1" applyBorder="1"/>
    <xf numFmtId="37" fontId="0" fillId="2" borderId="5" xfId="2" applyNumberFormat="1" applyFont="1" applyFill="1" applyBorder="1"/>
    <xf numFmtId="37" fontId="0" fillId="2" borderId="8" xfId="2" applyNumberFormat="1" applyFont="1" applyFill="1" applyBorder="1"/>
    <xf numFmtId="43" fontId="0" fillId="0" borderId="1" xfId="2" applyFont="1" applyFill="1" applyBorder="1"/>
    <xf numFmtId="43" fontId="0" fillId="0" borderId="4" xfId="2" applyFont="1" applyFill="1" applyBorder="1"/>
    <xf numFmtId="43" fontId="0" fillId="0" borderId="6" xfId="2" applyFont="1" applyFill="1" applyBorder="1"/>
    <xf numFmtId="4" fontId="0" fillId="0" borderId="1" xfId="2" applyNumberFormat="1" applyFont="1" applyFill="1" applyBorder="1"/>
    <xf numFmtId="4" fontId="0" fillId="0" borderId="4" xfId="2" applyNumberFormat="1" applyFont="1" applyFill="1" applyBorder="1"/>
    <xf numFmtId="4" fontId="0" fillId="0" borderId="6" xfId="2" applyNumberFormat="1" applyFont="1" applyFill="1" applyBorder="1"/>
    <xf numFmtId="2" fontId="0" fillId="0" borderId="11" xfId="0" applyNumberFormat="1" applyFill="1" applyBorder="1"/>
    <xf numFmtId="0" fontId="2" fillId="0" borderId="0" xfId="0" applyFont="1" applyFill="1" applyBorder="1"/>
    <xf numFmtId="0" fontId="2" fillId="0" borderId="0" xfId="0" applyFont="1" applyFill="1" applyBorder="1" applyAlignment="1">
      <alignment horizontal="center"/>
    </xf>
    <xf numFmtId="9" fontId="0" fillId="0" borderId="0" xfId="1" applyFont="1" applyFill="1" applyBorder="1"/>
    <xf numFmtId="0" fontId="2" fillId="0" borderId="0" xfId="0" applyFont="1" applyFill="1" applyBorder="1" applyAlignment="1">
      <alignment horizontal="right"/>
    </xf>
    <xf numFmtId="4" fontId="9" fillId="0" borderId="0" xfId="0" applyNumberFormat="1" applyFont="1" applyFill="1" applyBorder="1"/>
    <xf numFmtId="4" fontId="5" fillId="0" borderId="0" xfId="0" applyNumberFormat="1" applyFont="1" applyFill="1" applyBorder="1"/>
    <xf numFmtId="3" fontId="9" fillId="4" borderId="3" xfId="0" applyNumberFormat="1" applyFont="1" applyFill="1" applyBorder="1"/>
    <xf numFmtId="3" fontId="9" fillId="4" borderId="5" xfId="0" applyNumberFormat="1" applyFont="1" applyFill="1" applyBorder="1"/>
    <xf numFmtId="3" fontId="9" fillId="4" borderId="8" xfId="0" applyNumberFormat="1" applyFont="1" applyFill="1" applyBorder="1"/>
    <xf numFmtId="3" fontId="9" fillId="2" borderId="3" xfId="0" applyNumberFormat="1" applyFont="1" applyFill="1" applyBorder="1"/>
    <xf numFmtId="3" fontId="9" fillId="2" borderId="5" xfId="0" applyNumberFormat="1" applyFont="1" applyFill="1" applyBorder="1"/>
    <xf numFmtId="3" fontId="9" fillId="2" borderId="8" xfId="0" applyNumberFormat="1" applyFont="1" applyFill="1" applyBorder="1"/>
    <xf numFmtId="0" fontId="2" fillId="0" borderId="0" xfId="0" applyFont="1" applyAlignment="1">
      <alignment horizontal="right"/>
    </xf>
    <xf numFmtId="0" fontId="2" fillId="0" borderId="12" xfId="0" quotePrefix="1" applyFont="1" applyBorder="1" applyAlignment="1">
      <alignment horizontal="center"/>
    </xf>
    <xf numFmtId="0" fontId="2" fillId="0" borderId="14" xfId="0" quotePrefix="1" applyFont="1" applyBorder="1" applyAlignment="1">
      <alignment horizontal="center"/>
    </xf>
    <xf numFmtId="0" fontId="2" fillId="0" borderId="15" xfId="0" quotePrefix="1" applyFont="1" applyBorder="1" applyAlignment="1">
      <alignment horizontal="center"/>
    </xf>
    <xf numFmtId="0" fontId="0" fillId="3" borderId="0" xfId="0" applyFill="1" applyAlignment="1">
      <alignment wrapText="1"/>
    </xf>
    <xf numFmtId="0" fontId="0" fillId="0" borderId="0" xfId="0" applyAlignment="1">
      <alignment wrapText="1"/>
    </xf>
    <xf numFmtId="0" fontId="2" fillId="0" borderId="12" xfId="0" quotePrefix="1" applyFont="1" applyFill="1" applyBorder="1" applyAlignment="1">
      <alignment horizontal="center"/>
    </xf>
    <xf numFmtId="0" fontId="2" fillId="0" borderId="14" xfId="0" quotePrefix="1" applyFont="1" applyFill="1" applyBorder="1" applyAlignment="1">
      <alignment horizontal="center"/>
    </xf>
    <xf numFmtId="0" fontId="2" fillId="0" borderId="15" xfId="0" quotePrefix="1" applyFont="1" applyFill="1" applyBorder="1" applyAlignment="1">
      <alignment horizontal="center"/>
    </xf>
  </cellXfs>
  <cellStyles count="31">
    <cellStyle name="Comma" xfId="2" builtinId="3"/>
    <cellStyle name="Comma 2" xfId="3" xr:uid="{00000000-0005-0000-0000-000001000000}"/>
    <cellStyle name="Comma 2 2" xfId="4" xr:uid="{00000000-0005-0000-0000-000002000000}"/>
    <cellStyle name="Comma 2 3" xfId="5" xr:uid="{00000000-0005-0000-0000-000003000000}"/>
    <cellStyle name="Comma 2 4" xfId="6" xr:uid="{00000000-0005-0000-0000-000004000000}"/>
    <cellStyle name="Comma 3" xfId="7" xr:uid="{00000000-0005-0000-0000-000005000000}"/>
    <cellStyle name="Comma 4" xfId="8" xr:uid="{00000000-0005-0000-0000-000006000000}"/>
    <cellStyle name="Currency 2" xfId="9" xr:uid="{00000000-0005-0000-0000-000007000000}"/>
    <cellStyle name="Currency 2 2" xfId="10" xr:uid="{00000000-0005-0000-0000-000008000000}"/>
    <cellStyle name="Currency 2 3" xfId="11" xr:uid="{00000000-0005-0000-0000-000009000000}"/>
    <cellStyle name="Currency 2 4" xfId="12" xr:uid="{00000000-0005-0000-0000-00000A000000}"/>
    <cellStyle name="Normal" xfId="0" builtinId="0"/>
    <cellStyle name="Normal 2" xfId="13" xr:uid="{00000000-0005-0000-0000-00000D000000}"/>
    <cellStyle name="Normal 2 2" xfId="14" xr:uid="{00000000-0005-0000-0000-00000E000000}"/>
    <cellStyle name="Normal 2 2 2" xfId="15" xr:uid="{00000000-0005-0000-0000-00000F000000}"/>
    <cellStyle name="Normal 2 2 2 2" xfId="16" xr:uid="{00000000-0005-0000-0000-000010000000}"/>
    <cellStyle name="Normal 2 2 3" xfId="17" xr:uid="{00000000-0005-0000-0000-000011000000}"/>
    <cellStyle name="Normal 2 2 4" xfId="18" xr:uid="{00000000-0005-0000-0000-000012000000}"/>
    <cellStyle name="Normal 2 3" xfId="19" xr:uid="{00000000-0005-0000-0000-000013000000}"/>
    <cellStyle name="Normal 3" xfId="20" xr:uid="{00000000-0005-0000-0000-000014000000}"/>
    <cellStyle name="Normal 3 2" xfId="21" xr:uid="{00000000-0005-0000-0000-000015000000}"/>
    <cellStyle name="Normal 3 3" xfId="22" xr:uid="{00000000-0005-0000-0000-000016000000}"/>
    <cellStyle name="Normal 4" xfId="23" xr:uid="{00000000-0005-0000-0000-000017000000}"/>
    <cellStyle name="Normal 4 2" xfId="24" xr:uid="{00000000-0005-0000-0000-000018000000}"/>
    <cellStyle name="Normal 5" xfId="25" xr:uid="{00000000-0005-0000-0000-000019000000}"/>
    <cellStyle name="Percent" xfId="1" builtinId="5"/>
    <cellStyle name="Percent 2" xfId="26" xr:uid="{00000000-0005-0000-0000-00001B000000}"/>
    <cellStyle name="Percent 2 2" xfId="27" xr:uid="{00000000-0005-0000-0000-00001C000000}"/>
    <cellStyle name="Percent 3" xfId="28" xr:uid="{00000000-0005-0000-0000-00001D000000}"/>
    <cellStyle name="Percent 4" xfId="29" xr:uid="{00000000-0005-0000-0000-00001E000000}"/>
    <cellStyle name="Percent 9" xfId="30" xr:uid="{00000000-0005-0000-0000-00001F000000}"/>
  </cellStyles>
  <dxfs count="0"/>
  <tableStyles count="0" defaultTableStyle="TableStyleMedium2" defaultPivotStyle="PivotStyleLight16"/>
  <colors>
    <mruColors>
      <color rgb="FFFF66CC"/>
      <color rgb="FFBA0095"/>
      <color rgb="FF747474"/>
      <color rgb="FFA16600"/>
      <color rgb="FF01819C"/>
      <color rgb="FF71588F"/>
      <color rgb="FF458600"/>
      <color rgb="FF4572A7"/>
      <color rgb="FF237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en-US" sz="1400"/>
              <a:t>Contributing Cost Components to Customer Rates, O</a:t>
            </a:r>
            <a:r>
              <a:rPr lang="en-US" sz="1400" b="1" i="0" u="none" strike="noStrike" baseline="0">
                <a:effectLst/>
              </a:rPr>
              <a:t>‘</a:t>
            </a:r>
            <a:r>
              <a:rPr lang="en-US" sz="1400"/>
              <a:t>ahu </a:t>
            </a:r>
            <a:r>
              <a:rPr lang="en-US" sz="1200"/>
              <a:t>(cents per kWh)</a:t>
            </a:r>
          </a:p>
        </c:rich>
      </c:tx>
      <c:overlay val="0"/>
    </c:title>
    <c:autoTitleDeleted val="0"/>
    <c:plotArea>
      <c:layout>
        <c:manualLayout>
          <c:layoutTarget val="inner"/>
          <c:xMode val="edge"/>
          <c:yMode val="edge"/>
          <c:x val="0.17499737201375593"/>
          <c:y val="0.11232720909886264"/>
          <c:w val="0.69611868213655959"/>
          <c:h val="0.75467712874489545"/>
        </c:manualLayout>
      </c:layout>
      <c:barChart>
        <c:barDir val="col"/>
        <c:grouping val="stacked"/>
        <c:varyColors val="0"/>
        <c:ser>
          <c:idx val="0"/>
          <c:order val="0"/>
          <c:tx>
            <c:strRef>
              <c:f>'07 Cost Oahu'!$B$9</c:f>
              <c:strCache>
                <c:ptCount val="1"/>
                <c:pt idx="0">
                  <c:v>Fuel</c:v>
                </c:pt>
              </c:strCache>
            </c:strRef>
          </c:tx>
          <c:spPr>
            <a:solidFill>
              <a:srgbClr val="4572A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Oahu'!$C$7,'07 Cost Oahu'!$F$7)</c:f>
              <c:strCache>
                <c:ptCount val="2"/>
                <c:pt idx="0">
                  <c:v>March 2011</c:v>
                </c:pt>
                <c:pt idx="1">
                  <c:v>September 2012</c:v>
                </c:pt>
              </c:strCache>
            </c:strRef>
          </c:cat>
          <c:val>
            <c:numRef>
              <c:f>('07 Cost Oahu'!$C$9,'07 Cost Oahu'!$F$9)</c:f>
              <c:numCache>
                <c:formatCode>0.00</c:formatCode>
                <c:ptCount val="2"/>
                <c:pt idx="0">
                  <c:v>11.69</c:v>
                </c:pt>
                <c:pt idx="1">
                  <c:v>13.3</c:v>
                </c:pt>
              </c:numCache>
            </c:numRef>
          </c:val>
          <c:extLst>
            <c:ext xmlns:c16="http://schemas.microsoft.com/office/drawing/2014/chart" uri="{C3380CC4-5D6E-409C-BE32-E72D297353CC}">
              <c16:uniqueId val="{00000000-CD65-44C7-9D5A-F09947511CE5}"/>
            </c:ext>
          </c:extLst>
        </c:ser>
        <c:ser>
          <c:idx val="1"/>
          <c:order val="1"/>
          <c:tx>
            <c:strRef>
              <c:f>'07 Cost Oahu'!$B$10</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Oahu'!$C$7,'07 Cost Oahu'!$F$7)</c:f>
              <c:strCache>
                <c:ptCount val="2"/>
                <c:pt idx="0">
                  <c:v>March 2011</c:v>
                </c:pt>
                <c:pt idx="1">
                  <c:v>September 2012</c:v>
                </c:pt>
              </c:strCache>
            </c:strRef>
          </c:cat>
          <c:val>
            <c:numRef>
              <c:f>('07 Cost Oahu'!$C$10,'07 Cost Oahu'!$F$10)</c:f>
              <c:numCache>
                <c:formatCode>0.00</c:formatCode>
                <c:ptCount val="2"/>
                <c:pt idx="0">
                  <c:v>5.72</c:v>
                </c:pt>
                <c:pt idx="1">
                  <c:v>8.0500000000000007</c:v>
                </c:pt>
              </c:numCache>
            </c:numRef>
          </c:val>
          <c:extLst>
            <c:ext xmlns:c16="http://schemas.microsoft.com/office/drawing/2014/chart" uri="{C3380CC4-5D6E-409C-BE32-E72D297353CC}">
              <c16:uniqueId val="{00000001-CD65-44C7-9D5A-F09947511CE5}"/>
            </c:ext>
          </c:extLst>
        </c:ser>
        <c:ser>
          <c:idx val="2"/>
          <c:order val="2"/>
          <c:tx>
            <c:strRef>
              <c:f>'07 Cost Oahu'!$B$11</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Oahu'!$C$7,'07 Cost Oahu'!$F$7)</c:f>
              <c:strCache>
                <c:ptCount val="2"/>
                <c:pt idx="0">
                  <c:v>March 2011</c:v>
                </c:pt>
                <c:pt idx="1">
                  <c:v>September 2012</c:v>
                </c:pt>
              </c:strCache>
            </c:strRef>
          </c:cat>
          <c:val>
            <c:numRef>
              <c:f>('07 Cost Oahu'!$C$11,'07 Cost Oahu'!$F$11)</c:f>
              <c:numCache>
                <c:formatCode>0.00</c:formatCode>
                <c:ptCount val="2"/>
                <c:pt idx="0">
                  <c:v>3.02</c:v>
                </c:pt>
                <c:pt idx="1">
                  <c:v>3.46</c:v>
                </c:pt>
              </c:numCache>
            </c:numRef>
          </c:val>
          <c:extLst>
            <c:ext xmlns:c16="http://schemas.microsoft.com/office/drawing/2014/chart" uri="{C3380CC4-5D6E-409C-BE32-E72D297353CC}">
              <c16:uniqueId val="{00000002-CD65-44C7-9D5A-F09947511CE5}"/>
            </c:ext>
          </c:extLst>
        </c:ser>
        <c:ser>
          <c:idx val="3"/>
          <c:order val="3"/>
          <c:tx>
            <c:strRef>
              <c:f>'07 Cost Oahu'!$B$12</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Oahu'!$C$7,'07 Cost Oahu'!$F$7)</c:f>
              <c:strCache>
                <c:ptCount val="2"/>
                <c:pt idx="0">
                  <c:v>March 2011</c:v>
                </c:pt>
                <c:pt idx="1">
                  <c:v>September 2012</c:v>
                </c:pt>
              </c:strCache>
            </c:strRef>
          </c:cat>
          <c:val>
            <c:numRef>
              <c:f>('07 Cost Oahu'!$C$12,'07 Cost Oahu'!$F$12)</c:f>
              <c:numCache>
                <c:formatCode>0.00</c:formatCode>
                <c:ptCount val="2"/>
                <c:pt idx="0">
                  <c:v>2.95</c:v>
                </c:pt>
                <c:pt idx="1">
                  <c:v>3.58</c:v>
                </c:pt>
              </c:numCache>
            </c:numRef>
          </c:val>
          <c:extLst>
            <c:ext xmlns:c16="http://schemas.microsoft.com/office/drawing/2014/chart" uri="{C3380CC4-5D6E-409C-BE32-E72D297353CC}">
              <c16:uniqueId val="{00000003-CD65-44C7-9D5A-F09947511CE5}"/>
            </c:ext>
          </c:extLst>
        </c:ser>
        <c:ser>
          <c:idx val="4"/>
          <c:order val="4"/>
          <c:tx>
            <c:strRef>
              <c:f>'07 Cost Oahu'!$B$13</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Oahu'!$C$7,'07 Cost Oahu'!$F$7)</c:f>
              <c:strCache>
                <c:ptCount val="2"/>
                <c:pt idx="0">
                  <c:v>March 2011</c:v>
                </c:pt>
                <c:pt idx="1">
                  <c:v>September 2012</c:v>
                </c:pt>
              </c:strCache>
            </c:strRef>
          </c:cat>
          <c:val>
            <c:numRef>
              <c:f>('07 Cost Oahu'!$C$13,'07 Cost Oahu'!$F$13)</c:f>
              <c:numCache>
                <c:formatCode>0.00</c:formatCode>
                <c:ptCount val="2"/>
                <c:pt idx="0">
                  <c:v>1.36</c:v>
                </c:pt>
                <c:pt idx="1">
                  <c:v>1.5</c:v>
                </c:pt>
              </c:numCache>
            </c:numRef>
          </c:val>
          <c:extLst>
            <c:ext xmlns:c16="http://schemas.microsoft.com/office/drawing/2014/chart" uri="{C3380CC4-5D6E-409C-BE32-E72D297353CC}">
              <c16:uniqueId val="{00000004-CD65-44C7-9D5A-F09947511CE5}"/>
            </c:ext>
          </c:extLst>
        </c:ser>
        <c:ser>
          <c:idx val="5"/>
          <c:order val="5"/>
          <c:tx>
            <c:strRef>
              <c:f>'07 Cost Oahu'!$B$14</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Oahu'!$C$7,'07 Cost Oahu'!$F$7)</c:f>
              <c:strCache>
                <c:ptCount val="2"/>
                <c:pt idx="0">
                  <c:v>March 2011</c:v>
                </c:pt>
                <c:pt idx="1">
                  <c:v>September 2012</c:v>
                </c:pt>
              </c:strCache>
            </c:strRef>
          </c:cat>
          <c:val>
            <c:numRef>
              <c:f>('07 Cost Oahu'!$C$14,'07 Cost Oahu'!$F$14)</c:f>
              <c:numCache>
                <c:formatCode>0.00</c:formatCode>
                <c:ptCount val="2"/>
                <c:pt idx="0">
                  <c:v>1.0900000000000001</c:v>
                </c:pt>
                <c:pt idx="1">
                  <c:v>1.19</c:v>
                </c:pt>
              </c:numCache>
            </c:numRef>
          </c:val>
          <c:extLst>
            <c:ext xmlns:c16="http://schemas.microsoft.com/office/drawing/2014/chart" uri="{C3380CC4-5D6E-409C-BE32-E72D297353CC}">
              <c16:uniqueId val="{00000005-CD65-44C7-9D5A-F09947511CE5}"/>
            </c:ext>
          </c:extLst>
        </c:ser>
        <c:ser>
          <c:idx val="6"/>
          <c:order val="6"/>
          <c:tx>
            <c:strRef>
              <c:f>'07 Cost Oahu'!$B$15</c:f>
              <c:strCache>
                <c:ptCount val="1"/>
                <c:pt idx="0">
                  <c:v>RBA</c:v>
                </c:pt>
              </c:strCache>
            </c:strRef>
          </c:tx>
          <c:spPr>
            <a:solidFill>
              <a:srgbClr val="74747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Oahu'!$C$7,'07 Cost Oahu'!$F$7)</c:f>
              <c:strCache>
                <c:ptCount val="2"/>
                <c:pt idx="0">
                  <c:v>March 2011</c:v>
                </c:pt>
                <c:pt idx="1">
                  <c:v>September 2012</c:v>
                </c:pt>
              </c:strCache>
            </c:strRef>
          </c:cat>
          <c:val>
            <c:numRef>
              <c:f>('07 Cost Oahu'!$C$15,'07 Cost Oahu'!$F$15)</c:f>
              <c:numCache>
                <c:formatCode>0.00</c:formatCode>
                <c:ptCount val="2"/>
                <c:pt idx="0">
                  <c:v>0</c:v>
                </c:pt>
                <c:pt idx="1">
                  <c:v>0.35</c:v>
                </c:pt>
              </c:numCache>
            </c:numRef>
          </c:val>
          <c:extLst>
            <c:ext xmlns:c16="http://schemas.microsoft.com/office/drawing/2014/chart" uri="{C3380CC4-5D6E-409C-BE32-E72D297353CC}">
              <c16:uniqueId val="{00000006-CD65-44C7-9D5A-F09947511CE5}"/>
            </c:ext>
          </c:extLst>
        </c:ser>
        <c:ser>
          <c:idx val="9"/>
          <c:order val="7"/>
          <c:tx>
            <c:strRef>
              <c:f>'07 Cost Oahu'!$B$27</c:f>
              <c:strCache>
                <c:ptCount val="1"/>
                <c:pt idx="0">
                  <c:v>PBF, Other</c:v>
                </c:pt>
              </c:strCache>
            </c:strRef>
          </c:tx>
          <c:spPr>
            <a:solidFill>
              <a:srgbClr val="BA0095"/>
            </a:solidFill>
          </c:spPr>
          <c:invertIfNegative val="0"/>
          <c:dLbls>
            <c:dLbl>
              <c:idx val="0"/>
              <c:layout>
                <c:manualLayout>
                  <c:x val="0"/>
                  <c:y val="-1.2578616352201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65-44C7-9D5A-F09947511CE5}"/>
                </c:ext>
              </c:extLst>
            </c:dLbl>
            <c:dLbl>
              <c:idx val="1"/>
              <c:layout>
                <c:manualLayout>
                  <c:x val="0"/>
                  <c:y val="-8.3857442348008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D65-44C7-9D5A-F09947511CE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Oahu'!$C$7,'07 Cost Oahu'!$F$7)</c:f>
              <c:strCache>
                <c:ptCount val="2"/>
                <c:pt idx="0">
                  <c:v>March 2011</c:v>
                </c:pt>
                <c:pt idx="1">
                  <c:v>September 2012</c:v>
                </c:pt>
              </c:strCache>
            </c:strRef>
          </c:cat>
          <c:val>
            <c:numRef>
              <c:f>('07 Cost Oahu'!$C$27,'07 Cost Oahu'!$F$27)</c:f>
              <c:numCache>
                <c:formatCode>0.00</c:formatCode>
                <c:ptCount val="2"/>
                <c:pt idx="0">
                  <c:v>0.43</c:v>
                </c:pt>
                <c:pt idx="1">
                  <c:v>0.38</c:v>
                </c:pt>
              </c:numCache>
            </c:numRef>
          </c:val>
          <c:extLst>
            <c:ext xmlns:c16="http://schemas.microsoft.com/office/drawing/2014/chart" uri="{C3380CC4-5D6E-409C-BE32-E72D297353CC}">
              <c16:uniqueId val="{00000009-CD65-44C7-9D5A-F09947511CE5}"/>
            </c:ext>
          </c:extLst>
        </c:ser>
        <c:dLbls>
          <c:showLegendKey val="0"/>
          <c:showVal val="1"/>
          <c:showCatName val="0"/>
          <c:showSerName val="0"/>
          <c:showPercent val="0"/>
          <c:showBubbleSize val="0"/>
        </c:dLbls>
        <c:gapWidth val="91"/>
        <c:overlap val="100"/>
        <c:axId val="106890752"/>
        <c:axId val="106892288"/>
      </c:barChart>
      <c:catAx>
        <c:axId val="106890752"/>
        <c:scaling>
          <c:orientation val="minMax"/>
        </c:scaling>
        <c:delete val="0"/>
        <c:axPos val="b"/>
        <c:majorGridlines/>
        <c:numFmt formatCode="General" sourceLinked="1"/>
        <c:majorTickMark val="none"/>
        <c:minorTickMark val="none"/>
        <c:tickLblPos val="nextTo"/>
        <c:crossAx val="106892288"/>
        <c:crosses val="autoZero"/>
        <c:auto val="1"/>
        <c:lblAlgn val="ctr"/>
        <c:lblOffset val="100"/>
        <c:noMultiLvlLbl val="0"/>
      </c:catAx>
      <c:valAx>
        <c:axId val="106892288"/>
        <c:scaling>
          <c:orientation val="minMax"/>
          <c:max val="35"/>
          <c:min val="0"/>
        </c:scaling>
        <c:delete val="0"/>
        <c:axPos val="l"/>
        <c:majorGridlines/>
        <c:numFmt formatCode="0.00" sourceLinked="1"/>
        <c:majorTickMark val="none"/>
        <c:minorTickMark val="none"/>
        <c:tickLblPos val="nextTo"/>
        <c:crossAx val="106890752"/>
        <c:crosses val="autoZero"/>
        <c:crossBetween val="between"/>
        <c:majorUnit val="5"/>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en-US" sz="1400"/>
              <a:t>Contributing Cost Components to Customer Rates, </a:t>
            </a:r>
            <a:r>
              <a:rPr lang="en-US" sz="1200"/>
              <a:t>Lānaʻi (cents per kWh)</a:t>
            </a:r>
          </a:p>
        </c:rich>
      </c:tx>
      <c:overlay val="0"/>
    </c:title>
    <c:autoTitleDeleted val="0"/>
    <c:plotArea>
      <c:layout>
        <c:manualLayout>
          <c:layoutTarget val="inner"/>
          <c:xMode val="edge"/>
          <c:yMode val="edge"/>
          <c:x val="6.1680049557840295E-2"/>
          <c:y val="0.1061885169060383"/>
          <c:w val="0.92073401697338408"/>
          <c:h val="0.75352717766885913"/>
        </c:manualLayout>
      </c:layout>
      <c:barChart>
        <c:barDir val="col"/>
        <c:grouping val="stacked"/>
        <c:varyColors val="0"/>
        <c:ser>
          <c:idx val="0"/>
          <c:order val="0"/>
          <c:tx>
            <c:strRef>
              <c:f>'07 Cost Lanai'!$B$9</c:f>
              <c:strCache>
                <c:ptCount val="1"/>
                <c:pt idx="0">
                  <c:v>Fuel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Lanai'!$C$7,'07 Cost Lanai'!$F$7,'07 Cost Lanai'!$I$7)</c:f>
              <c:strCache>
                <c:ptCount val="3"/>
                <c:pt idx="0">
                  <c:v>January 2011</c:v>
                </c:pt>
                <c:pt idx="1">
                  <c:v>May 2012</c:v>
                </c:pt>
                <c:pt idx="2">
                  <c:v>August 2013</c:v>
                </c:pt>
              </c:strCache>
            </c:strRef>
          </c:cat>
          <c:val>
            <c:numRef>
              <c:f>('07 Cost Lanai'!$C$9,'07 Cost Lanai'!$F$9,'07 Cost Lanai'!$I$9)</c:f>
              <c:numCache>
                <c:formatCode>0.00</c:formatCode>
                <c:ptCount val="3"/>
                <c:pt idx="0">
                  <c:v>22.07</c:v>
                </c:pt>
                <c:pt idx="1">
                  <c:v>28.94</c:v>
                </c:pt>
                <c:pt idx="2">
                  <c:v>26.76</c:v>
                </c:pt>
              </c:numCache>
            </c:numRef>
          </c:val>
          <c:extLst>
            <c:ext xmlns:c16="http://schemas.microsoft.com/office/drawing/2014/chart" uri="{C3380CC4-5D6E-409C-BE32-E72D297353CC}">
              <c16:uniqueId val="{00000000-D5AF-44E9-B22C-91DAC4530997}"/>
            </c:ext>
          </c:extLst>
        </c:ser>
        <c:ser>
          <c:idx val="1"/>
          <c:order val="1"/>
          <c:tx>
            <c:strRef>
              <c:f>'07 Cost Lanai'!$B$10</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Lanai'!$C$7,'07 Cost Lanai'!$F$7,'07 Cost Lanai'!$I$7)</c:f>
              <c:strCache>
                <c:ptCount val="3"/>
                <c:pt idx="0">
                  <c:v>January 2011</c:v>
                </c:pt>
                <c:pt idx="1">
                  <c:v>May 2012</c:v>
                </c:pt>
                <c:pt idx="2">
                  <c:v>August 2013</c:v>
                </c:pt>
              </c:strCache>
            </c:strRef>
          </c:cat>
          <c:val>
            <c:numRef>
              <c:f>('07 Cost Lanai'!$C$10,'07 Cost Lanai'!$F$10,'07 Cost Lanai'!$I$10)</c:f>
              <c:numCache>
                <c:formatCode>0.00</c:formatCode>
                <c:ptCount val="3"/>
                <c:pt idx="0">
                  <c:v>2.96</c:v>
                </c:pt>
                <c:pt idx="1">
                  <c:v>2.93</c:v>
                </c:pt>
                <c:pt idx="2">
                  <c:v>2.97</c:v>
                </c:pt>
              </c:numCache>
            </c:numRef>
          </c:val>
          <c:extLst>
            <c:ext xmlns:c16="http://schemas.microsoft.com/office/drawing/2014/chart" uri="{C3380CC4-5D6E-409C-BE32-E72D297353CC}">
              <c16:uniqueId val="{00000001-D5AF-44E9-B22C-91DAC4530997}"/>
            </c:ext>
          </c:extLst>
        </c:ser>
        <c:ser>
          <c:idx val="2"/>
          <c:order val="2"/>
          <c:tx>
            <c:strRef>
              <c:f>'07 Cost Lanai'!$B$11</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Lanai'!$C$7,'07 Cost Lanai'!$F$7,'07 Cost Lanai'!$I$7)</c:f>
              <c:strCache>
                <c:ptCount val="3"/>
                <c:pt idx="0">
                  <c:v>January 2011</c:v>
                </c:pt>
                <c:pt idx="1">
                  <c:v>May 2012</c:v>
                </c:pt>
                <c:pt idx="2">
                  <c:v>August 2013</c:v>
                </c:pt>
              </c:strCache>
            </c:strRef>
          </c:cat>
          <c:val>
            <c:numRef>
              <c:f>('07 Cost Lanai'!$C$11,'07 Cost Lanai'!$F$11,'07 Cost Lanai'!$I$11)</c:f>
              <c:numCache>
                <c:formatCode>0.00</c:formatCode>
                <c:ptCount val="3"/>
                <c:pt idx="0">
                  <c:v>5.95</c:v>
                </c:pt>
                <c:pt idx="1">
                  <c:v>8.82</c:v>
                </c:pt>
                <c:pt idx="2">
                  <c:v>10.02</c:v>
                </c:pt>
              </c:numCache>
            </c:numRef>
          </c:val>
          <c:extLst>
            <c:ext xmlns:c16="http://schemas.microsoft.com/office/drawing/2014/chart" uri="{C3380CC4-5D6E-409C-BE32-E72D297353CC}">
              <c16:uniqueId val="{00000002-D5AF-44E9-B22C-91DAC4530997}"/>
            </c:ext>
          </c:extLst>
        </c:ser>
        <c:ser>
          <c:idx val="3"/>
          <c:order val="3"/>
          <c:tx>
            <c:strRef>
              <c:f>'07 Cost Lanai'!$B$12</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Lanai'!$C$7,'07 Cost Lanai'!$F$7,'07 Cost Lanai'!$I$7)</c:f>
              <c:strCache>
                <c:ptCount val="3"/>
                <c:pt idx="0">
                  <c:v>January 2011</c:v>
                </c:pt>
                <c:pt idx="1">
                  <c:v>May 2012</c:v>
                </c:pt>
                <c:pt idx="2">
                  <c:v>August 2013</c:v>
                </c:pt>
              </c:strCache>
            </c:strRef>
          </c:cat>
          <c:val>
            <c:numRef>
              <c:f>('07 Cost Lanai'!$C$12,'07 Cost Lanai'!$F$12,'07 Cost Lanai'!$I$12)</c:f>
              <c:numCache>
                <c:formatCode>0.00</c:formatCode>
                <c:ptCount val="3"/>
                <c:pt idx="0">
                  <c:v>3.59</c:v>
                </c:pt>
                <c:pt idx="1">
                  <c:v>3.31</c:v>
                </c:pt>
                <c:pt idx="2">
                  <c:v>3.03</c:v>
                </c:pt>
              </c:numCache>
            </c:numRef>
          </c:val>
          <c:extLst>
            <c:ext xmlns:c16="http://schemas.microsoft.com/office/drawing/2014/chart" uri="{C3380CC4-5D6E-409C-BE32-E72D297353CC}">
              <c16:uniqueId val="{00000003-D5AF-44E9-B22C-91DAC4530997}"/>
            </c:ext>
          </c:extLst>
        </c:ser>
        <c:ser>
          <c:idx val="4"/>
          <c:order val="4"/>
          <c:tx>
            <c:strRef>
              <c:f>'07 Cost Lanai'!$B$13</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Lanai'!$C$7,'07 Cost Lanai'!$F$7,'07 Cost Lanai'!$I$7)</c:f>
              <c:strCache>
                <c:ptCount val="3"/>
                <c:pt idx="0">
                  <c:v>January 2011</c:v>
                </c:pt>
                <c:pt idx="1">
                  <c:v>May 2012</c:v>
                </c:pt>
                <c:pt idx="2">
                  <c:v>August 2013</c:v>
                </c:pt>
              </c:strCache>
            </c:strRef>
          </c:cat>
          <c:val>
            <c:numRef>
              <c:f>('07 Cost Lanai'!$C$13,'07 Cost Lanai'!$F$13,'07 Cost Lanai'!$I$13)</c:f>
              <c:numCache>
                <c:formatCode>0.00</c:formatCode>
                <c:ptCount val="3"/>
                <c:pt idx="0">
                  <c:v>1.1399999999999999</c:v>
                </c:pt>
                <c:pt idx="1">
                  <c:v>-0.18</c:v>
                </c:pt>
                <c:pt idx="2">
                  <c:v>-0.81</c:v>
                </c:pt>
              </c:numCache>
            </c:numRef>
          </c:val>
          <c:extLst>
            <c:ext xmlns:c16="http://schemas.microsoft.com/office/drawing/2014/chart" uri="{C3380CC4-5D6E-409C-BE32-E72D297353CC}">
              <c16:uniqueId val="{00000004-D5AF-44E9-B22C-91DAC4530997}"/>
            </c:ext>
          </c:extLst>
        </c:ser>
        <c:ser>
          <c:idx val="5"/>
          <c:order val="5"/>
          <c:tx>
            <c:strRef>
              <c:f>'07 Cost Lanai'!$B$14</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Lanai'!$C$7,'07 Cost Lanai'!$F$7,'07 Cost Lanai'!$I$7)</c:f>
              <c:strCache>
                <c:ptCount val="3"/>
                <c:pt idx="0">
                  <c:v>January 2011</c:v>
                </c:pt>
                <c:pt idx="1">
                  <c:v>May 2012</c:v>
                </c:pt>
                <c:pt idx="2">
                  <c:v>August 2013</c:v>
                </c:pt>
              </c:strCache>
            </c:strRef>
          </c:cat>
          <c:val>
            <c:numRef>
              <c:f>('07 Cost Lanai'!$C$14,'07 Cost Lanai'!$F$14,'07 Cost Lanai'!$I$14)</c:f>
              <c:numCache>
                <c:formatCode>0.00</c:formatCode>
                <c:ptCount val="3"/>
                <c:pt idx="0">
                  <c:v>4.24</c:v>
                </c:pt>
                <c:pt idx="1">
                  <c:v>3.5</c:v>
                </c:pt>
                <c:pt idx="2">
                  <c:v>3.79</c:v>
                </c:pt>
              </c:numCache>
            </c:numRef>
          </c:val>
          <c:extLst>
            <c:ext xmlns:c16="http://schemas.microsoft.com/office/drawing/2014/chart" uri="{C3380CC4-5D6E-409C-BE32-E72D297353CC}">
              <c16:uniqueId val="{00000005-D5AF-44E9-B22C-91DAC4530997}"/>
            </c:ext>
          </c:extLst>
        </c:ser>
        <c:ser>
          <c:idx val="8"/>
          <c:order val="6"/>
          <c:tx>
            <c:strRef>
              <c:f>'07 Cost Lanai'!$B$15</c:f>
              <c:strCache>
                <c:ptCount val="1"/>
                <c:pt idx="0">
                  <c:v>RBA</c:v>
                </c:pt>
              </c:strCache>
            </c:strRef>
          </c:tx>
          <c:spPr>
            <a:solidFill>
              <a:srgbClr val="747474"/>
            </a:solidFill>
          </c:spPr>
          <c:invertIfNegative val="0"/>
          <c:dLbls>
            <c:dLbl>
              <c:idx val="1"/>
              <c:layout>
                <c:manualLayout>
                  <c:x val="-5.8619101056394607E-17"/>
                  <c:y val="-2.85510413936142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AF-44E9-B22C-91DAC453099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Lanai'!$C$7,'07 Cost Lanai'!$F$7,'07 Cost Lanai'!$I$7)</c:f>
              <c:strCache>
                <c:ptCount val="3"/>
                <c:pt idx="0">
                  <c:v>January 2011</c:v>
                </c:pt>
                <c:pt idx="1">
                  <c:v>May 2012</c:v>
                </c:pt>
                <c:pt idx="2">
                  <c:v>August 2013</c:v>
                </c:pt>
              </c:strCache>
            </c:strRef>
          </c:cat>
          <c:val>
            <c:numRef>
              <c:f>('07 Cost Lanai'!$C$15,'07 Cost Lanai'!$F$15,'07 Cost Lanai'!$I$15)</c:f>
              <c:numCache>
                <c:formatCode>0.00</c:formatCode>
                <c:ptCount val="3"/>
                <c:pt idx="0">
                  <c:v>0</c:v>
                </c:pt>
                <c:pt idx="1">
                  <c:v>0</c:v>
                </c:pt>
                <c:pt idx="2">
                  <c:v>0.73</c:v>
                </c:pt>
              </c:numCache>
            </c:numRef>
          </c:val>
          <c:extLst>
            <c:ext xmlns:c16="http://schemas.microsoft.com/office/drawing/2014/chart" uri="{C3380CC4-5D6E-409C-BE32-E72D297353CC}">
              <c16:uniqueId val="{00000007-D5AF-44E9-B22C-91DAC4530997}"/>
            </c:ext>
          </c:extLst>
        </c:ser>
        <c:ser>
          <c:idx val="9"/>
          <c:order val="7"/>
          <c:tx>
            <c:strRef>
              <c:f>'07 Cost Lanai'!$B$27</c:f>
              <c:strCache>
                <c:ptCount val="1"/>
                <c:pt idx="0">
                  <c:v>PBF, Other</c:v>
                </c:pt>
              </c:strCache>
            </c:strRef>
          </c:tx>
          <c:spPr>
            <a:solidFill>
              <a:srgbClr val="BA0095"/>
            </a:solidFill>
          </c:spPr>
          <c:invertIfNegative val="0"/>
          <c:dLbls>
            <c:dLbl>
              <c:idx val="0"/>
              <c:layout>
                <c:manualLayout>
                  <c:x val="0"/>
                  <c:y val="-1.71306248361687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AF-44E9-B22C-91DAC4530997}"/>
                </c:ext>
              </c:extLst>
            </c:dLbl>
            <c:dLbl>
              <c:idx val="1"/>
              <c:layout>
                <c:manualLayout>
                  <c:x val="-5.8619101056394607E-17"/>
                  <c:y val="-1.9985728975530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AF-44E9-B22C-91DAC4530997}"/>
                </c:ext>
              </c:extLst>
            </c:dLbl>
            <c:dLbl>
              <c:idx val="2"/>
              <c:layout>
                <c:manualLayout>
                  <c:x val="0"/>
                  <c:y val="-1.4275520696807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5AF-44E9-B22C-91DAC453099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Lanai'!$C$7,'07 Cost Lanai'!$F$7,'07 Cost Lanai'!$I$7)</c:f>
              <c:strCache>
                <c:ptCount val="3"/>
                <c:pt idx="0">
                  <c:v>January 2011</c:v>
                </c:pt>
                <c:pt idx="1">
                  <c:v>May 2012</c:v>
                </c:pt>
                <c:pt idx="2">
                  <c:v>August 2013</c:v>
                </c:pt>
              </c:strCache>
            </c:strRef>
          </c:cat>
          <c:val>
            <c:numRef>
              <c:f>('07 Cost Lanai'!$C$27,'07 Cost Lanai'!$F$27,'07 Cost Lanai'!$I$27)</c:f>
              <c:numCache>
                <c:formatCode>0.00</c:formatCode>
                <c:ptCount val="3"/>
                <c:pt idx="0">
                  <c:v>1.0899999999999999</c:v>
                </c:pt>
                <c:pt idx="1">
                  <c:v>0.41</c:v>
                </c:pt>
                <c:pt idx="2">
                  <c:v>0.49</c:v>
                </c:pt>
              </c:numCache>
            </c:numRef>
          </c:val>
          <c:extLst>
            <c:ext xmlns:c16="http://schemas.microsoft.com/office/drawing/2014/chart" uri="{C3380CC4-5D6E-409C-BE32-E72D297353CC}">
              <c16:uniqueId val="{0000000B-D5AF-44E9-B22C-91DAC4530997}"/>
            </c:ext>
          </c:extLst>
        </c:ser>
        <c:dLbls>
          <c:showLegendKey val="0"/>
          <c:showVal val="1"/>
          <c:showCatName val="0"/>
          <c:showSerName val="0"/>
          <c:showPercent val="0"/>
          <c:showBubbleSize val="0"/>
        </c:dLbls>
        <c:gapWidth val="91"/>
        <c:overlap val="100"/>
        <c:axId val="123193216"/>
        <c:axId val="123194752"/>
      </c:barChart>
      <c:catAx>
        <c:axId val="123193216"/>
        <c:scaling>
          <c:orientation val="minMax"/>
        </c:scaling>
        <c:delete val="0"/>
        <c:axPos val="b"/>
        <c:majorGridlines/>
        <c:numFmt formatCode="General" sourceLinked="0"/>
        <c:majorTickMark val="none"/>
        <c:minorTickMark val="none"/>
        <c:tickLblPos val="nextTo"/>
        <c:crossAx val="123194752"/>
        <c:crosses val="autoZero"/>
        <c:auto val="1"/>
        <c:lblAlgn val="ctr"/>
        <c:lblOffset val="100"/>
        <c:noMultiLvlLbl val="0"/>
      </c:catAx>
      <c:valAx>
        <c:axId val="123194752"/>
        <c:scaling>
          <c:orientation val="minMax"/>
          <c:max val="55"/>
          <c:min val="0"/>
        </c:scaling>
        <c:delete val="0"/>
        <c:axPos val="l"/>
        <c:majorGridlines/>
        <c:numFmt formatCode="0.00" sourceLinked="1"/>
        <c:majorTickMark val="none"/>
        <c:minorTickMark val="none"/>
        <c:tickLblPos val="nextTo"/>
        <c:crossAx val="123193216"/>
        <c:crosses val="autoZero"/>
        <c:crossBetween val="between"/>
        <c:majorUnit val="5"/>
      </c:valAx>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en-US" sz="1400"/>
              <a:t>Contributing Cost Components to Customer Rates, </a:t>
            </a:r>
            <a:r>
              <a:rPr lang="en-US" sz="1200" b="1" i="0" u="none" strike="noStrike" baseline="0">
                <a:effectLst/>
              </a:rPr>
              <a:t>Lānaʻi</a:t>
            </a:r>
            <a:r>
              <a:rPr lang="en-US" sz="1200"/>
              <a:t> (cents per kWh)</a:t>
            </a:r>
          </a:p>
        </c:rich>
      </c:tx>
      <c:overlay val="0"/>
    </c:title>
    <c:autoTitleDeleted val="0"/>
    <c:plotArea>
      <c:layout>
        <c:manualLayout>
          <c:layoutTarget val="inner"/>
          <c:xMode val="edge"/>
          <c:yMode val="edge"/>
          <c:x val="9.0526762065700692E-2"/>
          <c:y val="0.10634113444152814"/>
          <c:w val="0.86951665288414293"/>
          <c:h val="0.7651129267550445"/>
        </c:manualLayout>
      </c:layout>
      <c:barChart>
        <c:barDir val="col"/>
        <c:grouping val="stacked"/>
        <c:varyColors val="0"/>
        <c:ser>
          <c:idx val="0"/>
          <c:order val="0"/>
          <c:tx>
            <c:strRef>
              <c:f>'07 Cost Lanai'!$B$68</c:f>
              <c:strCache>
                <c:ptCount val="1"/>
                <c:pt idx="0">
                  <c:v>Fuel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Lanai'!A_Fuel</c:f>
              <c:numCache>
                <c:formatCode>0.00</c:formatCode>
                <c:ptCount val="8"/>
                <c:pt idx="0">
                  <c:v>26.9438</c:v>
                </c:pt>
                <c:pt idx="1">
                  <c:v>36.8309</c:v>
                </c:pt>
                <c:pt idx="2">
                  <c:v>33.476999999999997</c:v>
                </c:pt>
                <c:pt idx="3">
                  <c:v>34.126300000000001</c:v>
                </c:pt>
                <c:pt idx="4">
                  <c:v>30.541899999999998</c:v>
                </c:pt>
                <c:pt idx="5">
                  <c:v>27.729900000000001</c:v>
                </c:pt>
                <c:pt idx="6">
                  <c:v>29.424499999999998</c:v>
                </c:pt>
                <c:pt idx="7">
                  <c:v>33.715000000000003</c:v>
                </c:pt>
              </c:numCache>
            </c:numRef>
          </c:val>
          <c:extLst>
            <c:ext xmlns:c16="http://schemas.microsoft.com/office/drawing/2014/chart" uri="{C3380CC4-5D6E-409C-BE32-E72D297353CC}">
              <c16:uniqueId val="{00000000-07E6-4E27-9A7C-BAFA4548BEE7}"/>
            </c:ext>
          </c:extLst>
        </c:ser>
        <c:ser>
          <c:idx val="1"/>
          <c:order val="1"/>
          <c:tx>
            <c:strRef>
              <c:f>'07 Cost Lanai'!$B$69</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Lanai'!A_Purchased_Power</c:f>
              <c:numCache>
                <c:formatCode>0.00</c:formatCode>
                <c:ptCount val="8"/>
                <c:pt idx="0">
                  <c:v>1.7073</c:v>
                </c:pt>
                <c:pt idx="1">
                  <c:v>0.98909999999999998</c:v>
                </c:pt>
                <c:pt idx="2">
                  <c:v>0.8095</c:v>
                </c:pt>
                <c:pt idx="3">
                  <c:v>0.81269999999999998</c:v>
                </c:pt>
                <c:pt idx="4">
                  <c:v>1.0395000000000001</c:v>
                </c:pt>
                <c:pt idx="5">
                  <c:v>0.91659999999999997</c:v>
                </c:pt>
                <c:pt idx="6">
                  <c:v>0.42209999999999998</c:v>
                </c:pt>
                <c:pt idx="7">
                  <c:v>0.34649999999999997</c:v>
                </c:pt>
              </c:numCache>
            </c:numRef>
          </c:val>
          <c:extLst>
            <c:ext xmlns:c16="http://schemas.microsoft.com/office/drawing/2014/chart" uri="{C3380CC4-5D6E-409C-BE32-E72D297353CC}">
              <c16:uniqueId val="{00000001-07E6-4E27-9A7C-BAFA4548BEE7}"/>
            </c:ext>
          </c:extLst>
        </c:ser>
        <c:ser>
          <c:idx val="2"/>
          <c:order val="2"/>
          <c:tx>
            <c:strRef>
              <c:f>'07 Cost Lanai'!$B$70</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Lanai'!A_O_M</c:f>
              <c:numCache>
                <c:formatCode>0.00</c:formatCode>
                <c:ptCount val="8"/>
                <c:pt idx="0">
                  <c:v>13.914099999999999</c:v>
                </c:pt>
                <c:pt idx="1">
                  <c:v>13.914099999999999</c:v>
                </c:pt>
                <c:pt idx="2">
                  <c:v>13.914099999999999</c:v>
                </c:pt>
                <c:pt idx="3">
                  <c:v>13.914099999999999</c:v>
                </c:pt>
                <c:pt idx="4">
                  <c:v>13.914099999999999</c:v>
                </c:pt>
                <c:pt idx="5">
                  <c:v>13.914099999999999</c:v>
                </c:pt>
                <c:pt idx="6">
                  <c:v>13.914099999999999</c:v>
                </c:pt>
                <c:pt idx="7">
                  <c:v>13.914099999999999</c:v>
                </c:pt>
              </c:numCache>
            </c:numRef>
          </c:val>
          <c:extLst>
            <c:ext xmlns:c16="http://schemas.microsoft.com/office/drawing/2014/chart" uri="{C3380CC4-5D6E-409C-BE32-E72D297353CC}">
              <c16:uniqueId val="{00000002-07E6-4E27-9A7C-BAFA4548BEE7}"/>
            </c:ext>
          </c:extLst>
        </c:ser>
        <c:ser>
          <c:idx val="3"/>
          <c:order val="3"/>
          <c:tx>
            <c:strRef>
              <c:f>'07 Cost Lanai'!$B$71</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Lanai'!A_Taxes</c:f>
              <c:numCache>
                <c:formatCode>0.00</c:formatCode>
                <c:ptCount val="8"/>
                <c:pt idx="0">
                  <c:v>4.4127000000000001</c:v>
                </c:pt>
                <c:pt idx="1">
                  <c:v>5.2754000000000003</c:v>
                </c:pt>
                <c:pt idx="2">
                  <c:v>4.9337</c:v>
                </c:pt>
                <c:pt idx="3">
                  <c:v>4.9973000000000001</c:v>
                </c:pt>
                <c:pt idx="4">
                  <c:v>4.6954000000000002</c:v>
                </c:pt>
                <c:pt idx="5">
                  <c:v>4.4183000000000003</c:v>
                </c:pt>
                <c:pt idx="6">
                  <c:v>4.5395000000000003</c:v>
                </c:pt>
                <c:pt idx="7">
                  <c:v>4.9504999999999999</c:v>
                </c:pt>
              </c:numCache>
            </c:numRef>
          </c:val>
          <c:extLst>
            <c:ext xmlns:c16="http://schemas.microsoft.com/office/drawing/2014/chart" uri="{C3380CC4-5D6E-409C-BE32-E72D297353CC}">
              <c16:uniqueId val="{00000003-07E6-4E27-9A7C-BAFA4548BEE7}"/>
            </c:ext>
          </c:extLst>
        </c:ser>
        <c:ser>
          <c:idx val="4"/>
          <c:order val="4"/>
          <c:tx>
            <c:strRef>
              <c:f>'07 Cost Lanai'!$B$72</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Lanai'!A_Return</c:f>
              <c:numCache>
                <c:formatCode>0.00</c:formatCode>
                <c:ptCount val="8"/>
                <c:pt idx="0">
                  <c:v>-0.1168</c:v>
                </c:pt>
                <c:pt idx="1">
                  <c:v>-0.1168</c:v>
                </c:pt>
                <c:pt idx="2">
                  <c:v>-0.1168</c:v>
                </c:pt>
                <c:pt idx="3">
                  <c:v>-0.1168</c:v>
                </c:pt>
                <c:pt idx="4">
                  <c:v>-0.1168</c:v>
                </c:pt>
                <c:pt idx="5">
                  <c:v>-0.1168</c:v>
                </c:pt>
                <c:pt idx="6">
                  <c:v>-0.1168</c:v>
                </c:pt>
                <c:pt idx="7">
                  <c:v>-0.1168</c:v>
                </c:pt>
              </c:numCache>
            </c:numRef>
          </c:val>
          <c:extLst>
            <c:ext xmlns:c16="http://schemas.microsoft.com/office/drawing/2014/chart" uri="{C3380CC4-5D6E-409C-BE32-E72D297353CC}">
              <c16:uniqueId val="{00000004-07E6-4E27-9A7C-BAFA4548BEE7}"/>
            </c:ext>
          </c:extLst>
        </c:ser>
        <c:ser>
          <c:idx val="5"/>
          <c:order val="5"/>
          <c:tx>
            <c:strRef>
              <c:f>'07 Cost Lanai'!$B$73</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Lanai'!A_Depreciation</c:f>
              <c:numCache>
                <c:formatCode>0.00</c:formatCode>
                <c:ptCount val="8"/>
                <c:pt idx="0">
                  <c:v>3.3637000000000001</c:v>
                </c:pt>
                <c:pt idx="1">
                  <c:v>3.3637000000000001</c:v>
                </c:pt>
                <c:pt idx="2">
                  <c:v>3.3637000000000001</c:v>
                </c:pt>
                <c:pt idx="3">
                  <c:v>3.3637000000000001</c:v>
                </c:pt>
                <c:pt idx="4">
                  <c:v>3.3637000000000001</c:v>
                </c:pt>
                <c:pt idx="5">
                  <c:v>3.3637000000000001</c:v>
                </c:pt>
                <c:pt idx="6">
                  <c:v>3.3637000000000001</c:v>
                </c:pt>
                <c:pt idx="7">
                  <c:v>3.3637000000000001</c:v>
                </c:pt>
              </c:numCache>
            </c:numRef>
          </c:val>
          <c:extLst>
            <c:ext xmlns:c16="http://schemas.microsoft.com/office/drawing/2014/chart" uri="{C3380CC4-5D6E-409C-BE32-E72D297353CC}">
              <c16:uniqueId val="{00000005-07E6-4E27-9A7C-BAFA4548BEE7}"/>
            </c:ext>
          </c:extLst>
        </c:ser>
        <c:ser>
          <c:idx val="8"/>
          <c:order val="6"/>
          <c:tx>
            <c:strRef>
              <c:f>'07 Cost Lanai'!$B$74</c:f>
              <c:strCache>
                <c:ptCount val="1"/>
                <c:pt idx="0">
                  <c:v>RBA</c:v>
                </c:pt>
              </c:strCache>
            </c:strRef>
          </c:tx>
          <c:spPr>
            <a:solidFill>
              <a:srgbClr val="74747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Lanai'!A_RBA</c:f>
              <c:numCache>
                <c:formatCode>0.00</c:formatCode>
                <c:ptCount val="8"/>
                <c:pt idx="0">
                  <c:v>1.7962</c:v>
                </c:pt>
                <c:pt idx="1">
                  <c:v>1.4738</c:v>
                </c:pt>
                <c:pt idx="2">
                  <c:v>1.4738</c:v>
                </c:pt>
                <c:pt idx="3">
                  <c:v>1.4738</c:v>
                </c:pt>
                <c:pt idx="4">
                  <c:v>1.7356</c:v>
                </c:pt>
                <c:pt idx="5">
                  <c:v>1.8289</c:v>
                </c:pt>
                <c:pt idx="6">
                  <c:v>1.8289</c:v>
                </c:pt>
                <c:pt idx="7">
                  <c:v>1.8289</c:v>
                </c:pt>
              </c:numCache>
            </c:numRef>
          </c:val>
          <c:extLst>
            <c:ext xmlns:c16="http://schemas.microsoft.com/office/drawing/2014/chart" uri="{C3380CC4-5D6E-409C-BE32-E72D297353CC}">
              <c16:uniqueId val="{00000006-07E6-4E27-9A7C-BAFA4548BEE7}"/>
            </c:ext>
          </c:extLst>
        </c:ser>
        <c:ser>
          <c:idx val="9"/>
          <c:order val="7"/>
          <c:tx>
            <c:strRef>
              <c:f>'07 Cost Lanai'!$B$78</c:f>
              <c:strCache>
                <c:ptCount val="1"/>
                <c:pt idx="0">
                  <c:v>PBF and Other</c:v>
                </c:pt>
              </c:strCache>
            </c:strRef>
          </c:tx>
          <c:spPr>
            <a:solidFill>
              <a:srgbClr val="BA0095"/>
            </a:solidFill>
          </c:spPr>
          <c:invertIfNegative val="0"/>
          <c:dLbls>
            <c:dLbl>
              <c:idx val="0"/>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E6-4E27-9A7C-BAFA4548BEE7}"/>
                </c:ext>
              </c:extLst>
            </c:dLbl>
            <c:dLbl>
              <c:idx val="1"/>
              <c:layout>
                <c:manualLayout>
                  <c:x val="0"/>
                  <c:y val="-1.1454755789116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7E6-4E27-9A7C-BAFA4548BEE7}"/>
                </c:ext>
              </c:extLst>
            </c:dLbl>
            <c:dLbl>
              <c:idx val="2"/>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E6-4E27-9A7C-BAFA4548BEE7}"/>
                </c:ext>
              </c:extLst>
            </c:dLbl>
            <c:dLbl>
              <c:idx val="3"/>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E6-4E27-9A7C-BAFA4548BEE7}"/>
                </c:ext>
              </c:extLst>
            </c:dLbl>
            <c:dLbl>
              <c:idx val="4"/>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E6-4E27-9A7C-BAFA4548BEE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Lanai'!A_PBF_and_Other</c:f>
              <c:numCache>
                <c:formatCode>0.00</c:formatCode>
                <c:ptCount val="8"/>
                <c:pt idx="0">
                  <c:v>0.53639999999999999</c:v>
                </c:pt>
                <c:pt idx="1">
                  <c:v>0.53639999999999999</c:v>
                </c:pt>
                <c:pt idx="2">
                  <c:v>0.57830000000000004</c:v>
                </c:pt>
                <c:pt idx="3">
                  <c:v>0.57830000000000004</c:v>
                </c:pt>
                <c:pt idx="4">
                  <c:v>0.57830000000000004</c:v>
                </c:pt>
                <c:pt idx="5">
                  <c:v>0.57830000000000004</c:v>
                </c:pt>
                <c:pt idx="6">
                  <c:v>0.63859999999999995</c:v>
                </c:pt>
                <c:pt idx="7">
                  <c:v>0.63859999999999995</c:v>
                </c:pt>
              </c:numCache>
            </c:numRef>
          </c:val>
          <c:extLst>
            <c:ext xmlns:c16="http://schemas.microsoft.com/office/drawing/2014/chart" uri="{C3380CC4-5D6E-409C-BE32-E72D297353CC}">
              <c16:uniqueId val="{0000000C-07E6-4E27-9A7C-BAFA4548BEE7}"/>
            </c:ext>
          </c:extLst>
        </c:ser>
        <c:ser>
          <c:idx val="6"/>
          <c:order val="8"/>
          <c:tx>
            <c:strRef>
              <c:f>'07 Cost Lanai'!$B$77</c:f>
              <c:strCache>
                <c:ptCount val="1"/>
                <c:pt idx="0">
                  <c:v>Total</c:v>
                </c:pt>
              </c:strCache>
            </c:strRef>
          </c:tx>
          <c:spPr>
            <a:noFill/>
          </c:spPr>
          <c:invertIfNegative val="0"/>
          <c:dLbls>
            <c:spPr>
              <a:no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Lanai'!A_Total</c:f>
              <c:numCache>
                <c:formatCode>0.00</c:formatCode>
                <c:ptCount val="8"/>
                <c:pt idx="0">
                  <c:v>52.557400000000001</c:v>
                </c:pt>
                <c:pt idx="1">
                  <c:v>62.266599999999997</c:v>
                </c:pt>
                <c:pt idx="2">
                  <c:v>58.433299999999996</c:v>
                </c:pt>
                <c:pt idx="3">
                  <c:v>59.1494</c:v>
                </c:pt>
                <c:pt idx="4">
                  <c:v>55.7517</c:v>
                </c:pt>
                <c:pt idx="5">
                  <c:v>52.633000000000003</c:v>
                </c:pt>
                <c:pt idx="6">
                  <c:v>54.014600000000002</c:v>
                </c:pt>
                <c:pt idx="7">
                  <c:v>58.640499999999996</c:v>
                </c:pt>
              </c:numCache>
            </c:numRef>
          </c:val>
          <c:extLst>
            <c:ext xmlns:c16="http://schemas.microsoft.com/office/drawing/2014/chart" uri="{C3380CC4-5D6E-409C-BE32-E72D297353CC}">
              <c16:uniqueId val="{0000000D-07E6-4E27-9A7C-BAFA4548BEE7}"/>
            </c:ext>
          </c:extLst>
        </c:ser>
        <c:dLbls>
          <c:showLegendKey val="0"/>
          <c:showVal val="1"/>
          <c:showCatName val="0"/>
          <c:showSerName val="0"/>
          <c:showPercent val="0"/>
          <c:showBubbleSize val="0"/>
        </c:dLbls>
        <c:gapWidth val="91"/>
        <c:overlap val="100"/>
        <c:axId val="123571200"/>
        <c:axId val="123589376"/>
      </c:barChart>
      <c:catAx>
        <c:axId val="123571200"/>
        <c:scaling>
          <c:orientation val="minMax"/>
        </c:scaling>
        <c:delete val="0"/>
        <c:axPos val="b"/>
        <c:majorGridlines/>
        <c:numFmt formatCode="General" sourceLinked="0"/>
        <c:majorTickMark val="out"/>
        <c:minorTickMark val="none"/>
        <c:tickLblPos val="low"/>
        <c:crossAx val="123589376"/>
        <c:crosses val="autoZero"/>
        <c:auto val="1"/>
        <c:lblAlgn val="ctr"/>
        <c:lblOffset val="100"/>
        <c:noMultiLvlLbl val="0"/>
      </c:catAx>
      <c:valAx>
        <c:axId val="123589376"/>
        <c:scaling>
          <c:orientation val="minMax"/>
          <c:max val="65"/>
          <c:min val="-5"/>
        </c:scaling>
        <c:delete val="0"/>
        <c:axPos val="l"/>
        <c:majorGridlines/>
        <c:numFmt formatCode="0.00" sourceLinked="1"/>
        <c:majorTickMark val="out"/>
        <c:minorTickMark val="none"/>
        <c:tickLblPos val="nextTo"/>
        <c:crossAx val="123571200"/>
        <c:crosses val="autoZero"/>
        <c:crossBetween val="between"/>
        <c:majorUnit val="5"/>
      </c:valAx>
      <c:spPr>
        <a:noFill/>
        <a:ln w="25400">
          <a:noFill/>
        </a:ln>
      </c:spPr>
    </c:plotArea>
    <c:legend>
      <c:legendPos val="b"/>
      <c:legendEntry>
        <c:idx val="8"/>
        <c:delete val="1"/>
      </c:legendEntry>
      <c:layout>
        <c:manualLayout>
          <c:xMode val="edge"/>
          <c:yMode val="edge"/>
          <c:x val="8.6068565059504554E-2"/>
          <c:y val="0.93031564413823287"/>
          <c:w val="0.85830427018540489"/>
          <c:h val="5.2323244750656167E-2"/>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en-US" sz="1400"/>
              <a:t>Contributing Cost Components to Customer Rates, </a:t>
            </a:r>
            <a:r>
              <a:rPr lang="en-US" sz="1200" b="1" i="0" u="none" strike="noStrike" baseline="0">
                <a:effectLst/>
              </a:rPr>
              <a:t>Lānaʻi</a:t>
            </a:r>
            <a:r>
              <a:rPr lang="en-US" sz="1200"/>
              <a:t> (% per kWh)</a:t>
            </a:r>
          </a:p>
        </c:rich>
      </c:tx>
      <c:overlay val="0"/>
    </c:title>
    <c:autoTitleDeleted val="0"/>
    <c:plotArea>
      <c:layout>
        <c:manualLayout>
          <c:layoutTarget val="inner"/>
          <c:xMode val="edge"/>
          <c:yMode val="edge"/>
          <c:x val="0.10236085643404165"/>
          <c:y val="8.4638854135520969E-2"/>
          <c:w val="0.85049077769388415"/>
          <c:h val="0.75564319374850875"/>
        </c:manualLayout>
      </c:layout>
      <c:barChart>
        <c:barDir val="col"/>
        <c:grouping val="stacked"/>
        <c:varyColors val="0"/>
        <c:ser>
          <c:idx val="0"/>
          <c:order val="0"/>
          <c:tx>
            <c:strRef>
              <c:f>'07 Cost Lanai'!$B$81</c:f>
              <c:strCache>
                <c:ptCount val="1"/>
                <c:pt idx="0">
                  <c:v>Fuel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Lanai'!B_Fuel</c:f>
              <c:numCache>
                <c:formatCode>0.00%</c:formatCode>
                <c:ptCount val="8"/>
                <c:pt idx="0">
                  <c:v>0.5126547355843325</c:v>
                </c:pt>
                <c:pt idx="1">
                  <c:v>0.59150330996071732</c:v>
                </c:pt>
                <c:pt idx="2">
                  <c:v>0.57290962516236454</c:v>
                </c:pt>
                <c:pt idx="3">
                  <c:v>0.57695090736338828</c:v>
                </c:pt>
                <c:pt idx="4">
                  <c:v>0.54782006647330928</c:v>
                </c:pt>
                <c:pt idx="5">
                  <c:v>0.5268538749453765</c:v>
                </c:pt>
                <c:pt idx="6">
                  <c:v>0.54475086365538206</c:v>
                </c:pt>
                <c:pt idx="7">
                  <c:v>0.57494393806328403</c:v>
                </c:pt>
              </c:numCache>
            </c:numRef>
          </c:val>
          <c:extLst>
            <c:ext xmlns:c16="http://schemas.microsoft.com/office/drawing/2014/chart" uri="{C3380CC4-5D6E-409C-BE32-E72D297353CC}">
              <c16:uniqueId val="{00000000-7AD6-497F-8468-C5342751C279}"/>
            </c:ext>
          </c:extLst>
        </c:ser>
        <c:ser>
          <c:idx val="1"/>
          <c:order val="1"/>
          <c:tx>
            <c:strRef>
              <c:f>'07 Cost Lanai'!$B$82</c:f>
              <c:strCache>
                <c:ptCount val="1"/>
                <c:pt idx="0">
                  <c:v>Purchased Power</c:v>
                </c:pt>
              </c:strCache>
            </c:strRef>
          </c:tx>
          <c:invertIfNegative val="0"/>
          <c:dLbls>
            <c:dLbl>
              <c:idx val="6"/>
              <c:layout>
                <c:manualLayout>
                  <c:x val="1.4540167211922936E-3"/>
                  <c:y val="-2.56410308178943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D6-497F-8468-C5342751C27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Lanai'!B_Purchased_Power</c:f>
              <c:numCache>
                <c:formatCode>0.00%</c:formatCode>
                <c:ptCount val="8"/>
                <c:pt idx="0">
                  <c:v>3.2484483631229855E-2</c:v>
                </c:pt>
                <c:pt idx="1">
                  <c:v>1.5884920647666646E-2</c:v>
                </c:pt>
                <c:pt idx="2">
                  <c:v>1.3853402084085616E-2</c:v>
                </c:pt>
                <c:pt idx="3">
                  <c:v>1.3739784342698319E-2</c:v>
                </c:pt>
                <c:pt idx="4">
                  <c:v>1.8645171358003435E-2</c:v>
                </c:pt>
                <c:pt idx="5">
                  <c:v>1.7414929796895483E-2</c:v>
                </c:pt>
                <c:pt idx="6">
                  <c:v>7.8145538428498959E-3</c:v>
                </c:pt>
                <c:pt idx="7">
                  <c:v>5.9088854972246148E-3</c:v>
                </c:pt>
              </c:numCache>
            </c:numRef>
          </c:val>
          <c:extLst>
            <c:ext xmlns:c16="http://schemas.microsoft.com/office/drawing/2014/chart" uri="{C3380CC4-5D6E-409C-BE32-E72D297353CC}">
              <c16:uniqueId val="{00000002-7AD6-497F-8468-C5342751C279}"/>
            </c:ext>
          </c:extLst>
        </c:ser>
        <c:ser>
          <c:idx val="2"/>
          <c:order val="2"/>
          <c:tx>
            <c:strRef>
              <c:f>'07 Cost Lanai'!$B$83</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Lanai'!B_O_M</c:f>
              <c:numCache>
                <c:formatCode>0.00%</c:formatCode>
                <c:ptCount val="8"/>
                <c:pt idx="0">
                  <c:v>0.26474102600204724</c:v>
                </c:pt>
                <c:pt idx="1">
                  <c:v>0.2234600893576974</c:v>
                </c:pt>
                <c:pt idx="2">
                  <c:v>0.23811936002245296</c:v>
                </c:pt>
                <c:pt idx="3">
                  <c:v>0.23523653663435301</c:v>
                </c:pt>
                <c:pt idx="4">
                  <c:v>0.24957265877094331</c:v>
                </c:pt>
                <c:pt idx="5">
                  <c:v>0.26436076225941896</c:v>
                </c:pt>
                <c:pt idx="6">
                  <c:v>0.25759887141624671</c:v>
                </c:pt>
                <c:pt idx="7">
                  <c:v>0.23727799046733913</c:v>
                </c:pt>
              </c:numCache>
            </c:numRef>
          </c:val>
          <c:extLst>
            <c:ext xmlns:c16="http://schemas.microsoft.com/office/drawing/2014/chart" uri="{C3380CC4-5D6E-409C-BE32-E72D297353CC}">
              <c16:uniqueId val="{00000003-7AD6-497F-8468-C5342751C279}"/>
            </c:ext>
          </c:extLst>
        </c:ser>
        <c:ser>
          <c:idx val="3"/>
          <c:order val="3"/>
          <c:tx>
            <c:strRef>
              <c:f>'07 Cost Lanai'!$B$84</c:f>
              <c:strCache>
                <c:ptCount val="1"/>
                <c:pt idx="0">
                  <c:v>Taxes</c:v>
                </c:pt>
              </c:strCache>
            </c:strRef>
          </c:tx>
          <c:spPr>
            <a:solidFill>
              <a:srgbClr val="71588F"/>
            </a:solidFill>
          </c:spPr>
          <c:invertIfNegative val="0"/>
          <c:dLbls>
            <c:dLbl>
              <c:idx val="6"/>
              <c:layout>
                <c:manualLayout>
                  <c:x val="0"/>
                  <c:y val="-2.56410308178943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D6-497F-8468-C5342751C27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Lanai'!B_Taxes</c:f>
              <c:numCache>
                <c:formatCode>0.00%</c:formatCode>
                <c:ptCount val="8"/>
                <c:pt idx="0">
                  <c:v>8.3959632706336315E-2</c:v>
                </c:pt>
                <c:pt idx="1">
                  <c:v>8.4722788782429115E-2</c:v>
                </c:pt>
                <c:pt idx="2">
                  <c:v>8.4433020212789631E-2</c:v>
                </c:pt>
                <c:pt idx="3">
                  <c:v>8.4486064102087255E-2</c:v>
                </c:pt>
                <c:pt idx="4">
                  <c:v>8.4219853385636673E-2</c:v>
                </c:pt>
                <c:pt idx="5">
                  <c:v>8.3945433473296222E-2</c:v>
                </c:pt>
                <c:pt idx="6">
                  <c:v>8.4042092323186698E-2</c:v>
                </c:pt>
                <c:pt idx="7">
                  <c:v>8.442117649065066E-2</c:v>
                </c:pt>
              </c:numCache>
            </c:numRef>
          </c:val>
          <c:extLst>
            <c:ext xmlns:c16="http://schemas.microsoft.com/office/drawing/2014/chart" uri="{C3380CC4-5D6E-409C-BE32-E72D297353CC}">
              <c16:uniqueId val="{00000005-7AD6-497F-8468-C5342751C279}"/>
            </c:ext>
          </c:extLst>
        </c:ser>
        <c:ser>
          <c:idx val="4"/>
          <c:order val="4"/>
          <c:tx>
            <c:strRef>
              <c:f>'07 Cost Lanai'!$B$85</c:f>
              <c:strCache>
                <c:ptCount val="1"/>
                <c:pt idx="0">
                  <c:v>Return</c:v>
                </c:pt>
              </c:strCache>
            </c:strRef>
          </c:tx>
          <c:spPr>
            <a:solidFill>
              <a:srgbClr val="01819C"/>
            </a:solidFill>
          </c:spPr>
          <c:invertIfNegative val="0"/>
          <c:dLbls>
            <c:dLbl>
              <c:idx val="6"/>
              <c:layout>
                <c:manualLayout>
                  <c:x val="1.0662666112714673E-16"/>
                  <c:y val="2.018978804558611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D6-497F-8468-C5342751C27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Lanai'!B_Return</c:f>
              <c:numCache>
                <c:formatCode>0.00%</c:formatCode>
                <c:ptCount val="8"/>
                <c:pt idx="0">
                  <c:v>-2.2223321549391713E-3</c:v>
                </c:pt>
                <c:pt idx="1">
                  <c:v>-1.8758050062152101E-3</c:v>
                </c:pt>
                <c:pt idx="2">
                  <c:v>-1.9988602389390984E-3</c:v>
                </c:pt>
                <c:pt idx="3">
                  <c:v>-1.9746607742428496E-3</c:v>
                </c:pt>
                <c:pt idx="4">
                  <c:v>-2.0950033810628195E-3</c:v>
                </c:pt>
                <c:pt idx="5">
                  <c:v>-2.2191400832177531E-3</c:v>
                </c:pt>
                <c:pt idx="6">
                  <c:v>-2.1623783199357211E-3</c:v>
                </c:pt>
                <c:pt idx="7">
                  <c:v>-1.9917974778523376E-3</c:v>
                </c:pt>
              </c:numCache>
            </c:numRef>
          </c:val>
          <c:extLst>
            <c:ext xmlns:c16="http://schemas.microsoft.com/office/drawing/2014/chart" uri="{C3380CC4-5D6E-409C-BE32-E72D297353CC}">
              <c16:uniqueId val="{00000007-7AD6-497F-8468-C5342751C279}"/>
            </c:ext>
          </c:extLst>
        </c:ser>
        <c:ser>
          <c:idx val="5"/>
          <c:order val="5"/>
          <c:tx>
            <c:strRef>
              <c:f>'07 Cost Lanai'!$B$86</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Lanai'!B_Depreciation</c:f>
              <c:numCache>
                <c:formatCode>0.00%</c:formatCode>
                <c:ptCount val="8"/>
                <c:pt idx="0">
                  <c:v>6.4000502307952831E-2</c:v>
                </c:pt>
                <c:pt idx="1">
                  <c:v>5.4020935782586495E-2</c:v>
                </c:pt>
                <c:pt idx="2">
                  <c:v>5.7564778987324018E-2</c:v>
                </c:pt>
                <c:pt idx="3">
                  <c:v>5.6867863410279731E-2</c:v>
                </c:pt>
                <c:pt idx="4">
                  <c:v>6.0333586240419575E-2</c:v>
                </c:pt>
                <c:pt idx="5">
                  <c:v>6.3908574468489354E-2</c:v>
                </c:pt>
                <c:pt idx="6">
                  <c:v>6.2273903722326926E-2</c:v>
                </c:pt>
                <c:pt idx="7">
                  <c:v>5.7361379933663602E-2</c:v>
                </c:pt>
              </c:numCache>
            </c:numRef>
          </c:val>
          <c:extLst>
            <c:ext xmlns:c16="http://schemas.microsoft.com/office/drawing/2014/chart" uri="{C3380CC4-5D6E-409C-BE32-E72D297353CC}">
              <c16:uniqueId val="{00000008-7AD6-497F-8468-C5342751C279}"/>
            </c:ext>
          </c:extLst>
        </c:ser>
        <c:ser>
          <c:idx val="8"/>
          <c:order val="6"/>
          <c:tx>
            <c:strRef>
              <c:f>'07 Cost Lanai'!$B$87</c:f>
              <c:strCache>
                <c:ptCount val="1"/>
                <c:pt idx="0">
                  <c:v>RBA</c:v>
                </c:pt>
              </c:strCache>
            </c:strRef>
          </c:tx>
          <c:spPr>
            <a:solidFill>
              <a:srgbClr val="747474"/>
            </a:solidFill>
          </c:spPr>
          <c:invertIfNegative val="0"/>
          <c:dLbls>
            <c:dLbl>
              <c:idx val="6"/>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AD6-497F-8468-C5342751C27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Lanai'!B_RBA</c:f>
              <c:numCache>
                <c:formatCode>0.00%</c:formatCode>
                <c:ptCount val="8"/>
                <c:pt idx="0">
                  <c:v>3.4175967608747769E-2</c:v>
                </c:pt>
                <c:pt idx="1">
                  <c:v>2.3669190223972403E-2</c:v>
                </c:pt>
                <c:pt idx="2">
                  <c:v>2.5221919693051736E-2</c:v>
                </c:pt>
                <c:pt idx="3">
                  <c:v>2.4916567201019792E-2</c:v>
                </c:pt>
                <c:pt idx="4">
                  <c:v>3.1130889282299911E-2</c:v>
                </c:pt>
                <c:pt idx="5">
                  <c:v>3.4748161799631409E-2</c:v>
                </c:pt>
                <c:pt idx="6">
                  <c:v>3.3859363949746916E-2</c:v>
                </c:pt>
                <c:pt idx="7">
                  <c:v>3.1188342527775175E-2</c:v>
                </c:pt>
              </c:numCache>
            </c:numRef>
          </c:val>
          <c:extLst>
            <c:ext xmlns:c16="http://schemas.microsoft.com/office/drawing/2014/chart" uri="{C3380CC4-5D6E-409C-BE32-E72D297353CC}">
              <c16:uniqueId val="{0000000A-7AD6-497F-8468-C5342751C279}"/>
            </c:ext>
          </c:extLst>
        </c:ser>
        <c:ser>
          <c:idx val="9"/>
          <c:order val="7"/>
          <c:tx>
            <c:strRef>
              <c:f>'07 Cost Lanai'!$B$91</c:f>
              <c:strCache>
                <c:ptCount val="1"/>
                <c:pt idx="0">
                  <c:v>PBF and Other</c:v>
                </c:pt>
              </c:strCache>
            </c:strRef>
          </c:tx>
          <c:spPr>
            <a:solidFill>
              <a:srgbClr val="BA0095"/>
            </a:solidFill>
          </c:spPr>
          <c:invertIfNegative val="0"/>
          <c:dLbls>
            <c:dLbl>
              <c:idx val="0"/>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AD6-497F-8468-C5342751C279}"/>
                </c:ext>
              </c:extLst>
            </c:dLbl>
            <c:dLbl>
              <c:idx val="1"/>
              <c:layout>
                <c:manualLayout>
                  <c:x val="0"/>
                  <c:y val="-1.1454755789116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AD6-497F-8468-C5342751C279}"/>
                </c:ext>
              </c:extLst>
            </c:dLbl>
            <c:dLbl>
              <c:idx val="2"/>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AD6-497F-8468-C5342751C279}"/>
                </c:ext>
              </c:extLst>
            </c:dLbl>
            <c:dLbl>
              <c:idx val="3"/>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AD6-497F-8468-C5342751C279}"/>
                </c:ext>
              </c:extLst>
            </c:dLbl>
            <c:dLbl>
              <c:idx val="4"/>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AD6-497F-8468-C5342751C27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Lanai'!A_qtr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Lanai'!B_PBF_and_Other</c:f>
              <c:numCache>
                <c:formatCode>0.00%</c:formatCode>
                <c:ptCount val="8"/>
                <c:pt idx="0">
                  <c:v>1.0205984314292564E-2</c:v>
                </c:pt>
                <c:pt idx="1">
                  <c:v>8.6145702511458786E-3</c:v>
                </c:pt>
                <c:pt idx="2">
                  <c:v>9.8967540768705523E-3</c:v>
                </c:pt>
                <c:pt idx="3">
                  <c:v>9.7769377204164377E-3</c:v>
                </c:pt>
                <c:pt idx="4">
                  <c:v>1.0372777870450588E-2</c:v>
                </c:pt>
                <c:pt idx="5">
                  <c:v>1.0987403340109817E-2</c:v>
                </c:pt>
                <c:pt idx="6">
                  <c:v>1.1822729410196501E-2</c:v>
                </c:pt>
                <c:pt idx="7">
                  <c:v>1.0890084497915262E-2</c:v>
                </c:pt>
              </c:numCache>
            </c:numRef>
          </c:val>
          <c:extLst>
            <c:ext xmlns:c16="http://schemas.microsoft.com/office/drawing/2014/chart" uri="{C3380CC4-5D6E-409C-BE32-E72D297353CC}">
              <c16:uniqueId val="{00000010-7AD6-497F-8468-C5342751C279}"/>
            </c:ext>
          </c:extLst>
        </c:ser>
        <c:dLbls>
          <c:showLegendKey val="0"/>
          <c:showVal val="1"/>
          <c:showCatName val="0"/>
          <c:showSerName val="0"/>
          <c:showPercent val="0"/>
          <c:showBubbleSize val="0"/>
        </c:dLbls>
        <c:gapWidth val="91"/>
        <c:overlap val="100"/>
        <c:axId val="123708160"/>
        <c:axId val="123709696"/>
      </c:barChart>
      <c:catAx>
        <c:axId val="123708160"/>
        <c:scaling>
          <c:orientation val="minMax"/>
        </c:scaling>
        <c:delete val="0"/>
        <c:axPos val="b"/>
        <c:majorGridlines/>
        <c:numFmt formatCode="General" sourceLinked="0"/>
        <c:majorTickMark val="none"/>
        <c:minorTickMark val="none"/>
        <c:tickLblPos val="low"/>
        <c:crossAx val="123709696"/>
        <c:crosses val="autoZero"/>
        <c:auto val="1"/>
        <c:lblAlgn val="ctr"/>
        <c:lblOffset val="100"/>
        <c:noMultiLvlLbl val="0"/>
      </c:catAx>
      <c:valAx>
        <c:axId val="123709696"/>
        <c:scaling>
          <c:orientation val="minMax"/>
          <c:max val="1"/>
          <c:min val="-0.1"/>
        </c:scaling>
        <c:delete val="0"/>
        <c:axPos val="l"/>
        <c:majorGridlines/>
        <c:numFmt formatCode="0.00%" sourceLinked="1"/>
        <c:majorTickMark val="none"/>
        <c:minorTickMark val="none"/>
        <c:tickLblPos val="nextTo"/>
        <c:crossAx val="123708160"/>
        <c:crosses val="autoZero"/>
        <c:crossBetween val="between"/>
        <c:majorUnit val="0.1"/>
        <c:minorUnit val="5.000000000000001E-2"/>
      </c:valAx>
    </c:plotArea>
    <c:legend>
      <c:legendPos val="b"/>
      <c:layout>
        <c:manualLayout>
          <c:xMode val="edge"/>
          <c:yMode val="edge"/>
          <c:x val="8.9873740097556304E-2"/>
          <c:y val="0.9158480515456402"/>
          <c:w val="0.85830427018540489"/>
          <c:h val="5.2323244750656167E-2"/>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en-US" sz="1400"/>
              <a:t>Contributing Cost Components to Customer Rates, </a:t>
            </a:r>
            <a:r>
              <a:rPr lang="en-US" sz="1200"/>
              <a:t>Moloka</a:t>
            </a:r>
            <a:r>
              <a:rPr lang="en-US" sz="1200" b="1" i="0" u="none" strike="noStrike" baseline="0">
                <a:effectLst/>
              </a:rPr>
              <a:t>‘</a:t>
            </a:r>
            <a:r>
              <a:rPr lang="en-US" sz="1200"/>
              <a:t>i (cents per kWh)</a:t>
            </a:r>
          </a:p>
        </c:rich>
      </c:tx>
      <c:overlay val="0"/>
    </c:title>
    <c:autoTitleDeleted val="0"/>
    <c:plotArea>
      <c:layout>
        <c:manualLayout>
          <c:layoutTarget val="inner"/>
          <c:xMode val="edge"/>
          <c:yMode val="edge"/>
          <c:x val="6.1680049557840295E-2"/>
          <c:y val="0.1061885169060383"/>
          <c:w val="0.92073401697338408"/>
          <c:h val="0.75352717766885913"/>
        </c:manualLayout>
      </c:layout>
      <c:barChart>
        <c:barDir val="col"/>
        <c:grouping val="stacked"/>
        <c:varyColors val="0"/>
        <c:ser>
          <c:idx val="0"/>
          <c:order val="0"/>
          <c:tx>
            <c:strRef>
              <c:f>'07 Cost Molokai'!$B$9</c:f>
              <c:strCache>
                <c:ptCount val="1"/>
                <c:pt idx="0">
                  <c:v>Fuel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Molokai'!$C$7,'07 Cost Molokai'!$F$7,'07 Cost Molokai'!$I$7)</c:f>
              <c:strCache>
                <c:ptCount val="3"/>
                <c:pt idx="0">
                  <c:v>January 2011</c:v>
                </c:pt>
                <c:pt idx="1">
                  <c:v>May 2012</c:v>
                </c:pt>
                <c:pt idx="2">
                  <c:v>August 2013</c:v>
                </c:pt>
              </c:strCache>
            </c:strRef>
          </c:cat>
          <c:val>
            <c:numRef>
              <c:f>('07 Cost Molokai'!$C$9,'07 Cost Molokai'!$F$9,'07 Cost Molokai'!$I$9)</c:f>
              <c:numCache>
                <c:formatCode>0.00</c:formatCode>
                <c:ptCount val="3"/>
                <c:pt idx="0">
                  <c:v>21.3</c:v>
                </c:pt>
                <c:pt idx="1">
                  <c:v>29.19</c:v>
                </c:pt>
                <c:pt idx="2">
                  <c:v>27.42</c:v>
                </c:pt>
              </c:numCache>
            </c:numRef>
          </c:val>
          <c:extLst>
            <c:ext xmlns:c16="http://schemas.microsoft.com/office/drawing/2014/chart" uri="{C3380CC4-5D6E-409C-BE32-E72D297353CC}">
              <c16:uniqueId val="{00000000-6CEE-4A31-ACA8-ABE7839FE7A0}"/>
            </c:ext>
          </c:extLst>
        </c:ser>
        <c:ser>
          <c:idx val="1"/>
          <c:order val="1"/>
          <c:tx>
            <c:strRef>
              <c:f>'07 Cost Molokai'!$B$10</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Molokai'!$C$7,'07 Cost Molokai'!$F$7,'07 Cost Molokai'!$I$7)</c:f>
              <c:strCache>
                <c:ptCount val="3"/>
                <c:pt idx="0">
                  <c:v>January 2011</c:v>
                </c:pt>
                <c:pt idx="1">
                  <c:v>May 2012</c:v>
                </c:pt>
                <c:pt idx="2">
                  <c:v>August 2013</c:v>
                </c:pt>
              </c:strCache>
            </c:strRef>
          </c:cat>
          <c:val>
            <c:numRef>
              <c:f>('07 Cost Molokai'!$C$10,'07 Cost Molokai'!$F$10,'07 Cost Molokai'!$I$10)</c:f>
              <c:numCache>
                <c:formatCode>0.00</c:formatCode>
                <c:ptCount val="3"/>
                <c:pt idx="0">
                  <c:v>0</c:v>
                </c:pt>
                <c:pt idx="1">
                  <c:v>0</c:v>
                </c:pt>
                <c:pt idx="2">
                  <c:v>0</c:v>
                </c:pt>
              </c:numCache>
            </c:numRef>
          </c:val>
          <c:extLst>
            <c:ext xmlns:c16="http://schemas.microsoft.com/office/drawing/2014/chart" uri="{C3380CC4-5D6E-409C-BE32-E72D297353CC}">
              <c16:uniqueId val="{00000001-6CEE-4A31-ACA8-ABE7839FE7A0}"/>
            </c:ext>
          </c:extLst>
        </c:ser>
        <c:ser>
          <c:idx val="2"/>
          <c:order val="2"/>
          <c:tx>
            <c:strRef>
              <c:f>'07 Cost Molokai'!$B$11</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Molokai'!$C$7,'07 Cost Molokai'!$F$7,'07 Cost Molokai'!$I$7)</c:f>
              <c:strCache>
                <c:ptCount val="3"/>
                <c:pt idx="0">
                  <c:v>January 2011</c:v>
                </c:pt>
                <c:pt idx="1">
                  <c:v>May 2012</c:v>
                </c:pt>
                <c:pt idx="2">
                  <c:v>August 2013</c:v>
                </c:pt>
              </c:strCache>
            </c:strRef>
          </c:cat>
          <c:val>
            <c:numRef>
              <c:f>('07 Cost Molokai'!$C$11,'07 Cost Molokai'!$F$11,'07 Cost Molokai'!$I$11)</c:f>
              <c:numCache>
                <c:formatCode>0.00</c:formatCode>
                <c:ptCount val="3"/>
                <c:pt idx="0">
                  <c:v>6.7</c:v>
                </c:pt>
                <c:pt idx="1">
                  <c:v>10.039999999999999</c:v>
                </c:pt>
                <c:pt idx="2">
                  <c:v>11.32</c:v>
                </c:pt>
              </c:numCache>
            </c:numRef>
          </c:val>
          <c:extLst>
            <c:ext xmlns:c16="http://schemas.microsoft.com/office/drawing/2014/chart" uri="{C3380CC4-5D6E-409C-BE32-E72D297353CC}">
              <c16:uniqueId val="{00000002-6CEE-4A31-ACA8-ABE7839FE7A0}"/>
            </c:ext>
          </c:extLst>
        </c:ser>
        <c:ser>
          <c:idx val="3"/>
          <c:order val="3"/>
          <c:tx>
            <c:strRef>
              <c:f>'07 Cost Molokai'!$B$12</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Molokai'!$C$7,'07 Cost Molokai'!$F$7,'07 Cost Molokai'!$I$7)</c:f>
              <c:strCache>
                <c:ptCount val="3"/>
                <c:pt idx="0">
                  <c:v>January 2011</c:v>
                </c:pt>
                <c:pt idx="1">
                  <c:v>May 2012</c:v>
                </c:pt>
                <c:pt idx="2">
                  <c:v>August 2013</c:v>
                </c:pt>
              </c:strCache>
            </c:strRef>
          </c:cat>
          <c:val>
            <c:numRef>
              <c:f>('07 Cost Molokai'!$C$12,'07 Cost Molokai'!$F$12,'07 Cost Molokai'!$I$12)</c:f>
              <c:numCache>
                <c:formatCode>0.00</c:formatCode>
                <c:ptCount val="3"/>
                <c:pt idx="0">
                  <c:v>4.25</c:v>
                </c:pt>
                <c:pt idx="1">
                  <c:v>3.85</c:v>
                </c:pt>
                <c:pt idx="2">
                  <c:v>3.53</c:v>
                </c:pt>
              </c:numCache>
            </c:numRef>
          </c:val>
          <c:extLst>
            <c:ext xmlns:c16="http://schemas.microsoft.com/office/drawing/2014/chart" uri="{C3380CC4-5D6E-409C-BE32-E72D297353CC}">
              <c16:uniqueId val="{00000003-6CEE-4A31-ACA8-ABE7839FE7A0}"/>
            </c:ext>
          </c:extLst>
        </c:ser>
        <c:ser>
          <c:idx val="4"/>
          <c:order val="4"/>
          <c:tx>
            <c:strRef>
              <c:f>'07 Cost Molokai'!$B$13</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Molokai'!$C$7,'07 Cost Molokai'!$F$7,'07 Cost Molokai'!$I$7)</c:f>
              <c:strCache>
                <c:ptCount val="3"/>
                <c:pt idx="0">
                  <c:v>January 2011</c:v>
                </c:pt>
                <c:pt idx="1">
                  <c:v>May 2012</c:v>
                </c:pt>
                <c:pt idx="2">
                  <c:v>August 2013</c:v>
                </c:pt>
              </c:strCache>
            </c:strRef>
          </c:cat>
          <c:val>
            <c:numRef>
              <c:f>('07 Cost Molokai'!$C$13,'07 Cost Molokai'!$F$13,'07 Cost Molokai'!$I$13)</c:f>
              <c:numCache>
                <c:formatCode>0.00</c:formatCode>
                <c:ptCount val="3"/>
                <c:pt idx="0">
                  <c:v>2.42</c:v>
                </c:pt>
                <c:pt idx="1">
                  <c:v>0.39</c:v>
                </c:pt>
                <c:pt idx="2">
                  <c:v>-0.16</c:v>
                </c:pt>
              </c:numCache>
            </c:numRef>
          </c:val>
          <c:extLst>
            <c:ext xmlns:c16="http://schemas.microsoft.com/office/drawing/2014/chart" uri="{C3380CC4-5D6E-409C-BE32-E72D297353CC}">
              <c16:uniqueId val="{00000004-6CEE-4A31-ACA8-ABE7839FE7A0}"/>
            </c:ext>
          </c:extLst>
        </c:ser>
        <c:ser>
          <c:idx val="5"/>
          <c:order val="5"/>
          <c:tx>
            <c:strRef>
              <c:f>'07 Cost Molokai'!$B$14</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Molokai'!$C$7,'07 Cost Molokai'!$F$7,'07 Cost Molokai'!$I$7)</c:f>
              <c:strCache>
                <c:ptCount val="3"/>
                <c:pt idx="0">
                  <c:v>January 2011</c:v>
                </c:pt>
                <c:pt idx="1">
                  <c:v>May 2012</c:v>
                </c:pt>
                <c:pt idx="2">
                  <c:v>August 2013</c:v>
                </c:pt>
              </c:strCache>
            </c:strRef>
          </c:cat>
          <c:val>
            <c:numRef>
              <c:f>('07 Cost Molokai'!$C$14,'07 Cost Molokai'!$F$14,'07 Cost Molokai'!$I$14)</c:f>
              <c:numCache>
                <c:formatCode>0.00</c:formatCode>
                <c:ptCount val="3"/>
                <c:pt idx="0">
                  <c:v>3.05</c:v>
                </c:pt>
                <c:pt idx="1">
                  <c:v>3.09</c:v>
                </c:pt>
                <c:pt idx="2">
                  <c:v>3.16</c:v>
                </c:pt>
              </c:numCache>
            </c:numRef>
          </c:val>
          <c:extLst>
            <c:ext xmlns:c16="http://schemas.microsoft.com/office/drawing/2014/chart" uri="{C3380CC4-5D6E-409C-BE32-E72D297353CC}">
              <c16:uniqueId val="{00000005-6CEE-4A31-ACA8-ABE7839FE7A0}"/>
            </c:ext>
          </c:extLst>
        </c:ser>
        <c:ser>
          <c:idx val="8"/>
          <c:order val="6"/>
          <c:tx>
            <c:strRef>
              <c:f>'07 Cost Molokai'!$B$15</c:f>
              <c:strCache>
                <c:ptCount val="1"/>
                <c:pt idx="0">
                  <c:v>RBA</c:v>
                </c:pt>
              </c:strCache>
            </c:strRef>
          </c:tx>
          <c:spPr>
            <a:solidFill>
              <a:srgbClr val="747474"/>
            </a:solidFill>
          </c:spPr>
          <c:invertIfNegative val="0"/>
          <c:dLbls>
            <c:dLbl>
              <c:idx val="1"/>
              <c:layout>
                <c:manualLayout>
                  <c:x val="-5.8619101056394607E-17"/>
                  <c:y val="-2.85510413936142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EE-4A31-ACA8-ABE7839FE7A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Molokai'!$C$7,'07 Cost Molokai'!$F$7,'07 Cost Molokai'!$I$7)</c:f>
              <c:strCache>
                <c:ptCount val="3"/>
                <c:pt idx="0">
                  <c:v>January 2011</c:v>
                </c:pt>
                <c:pt idx="1">
                  <c:v>May 2012</c:v>
                </c:pt>
                <c:pt idx="2">
                  <c:v>August 2013</c:v>
                </c:pt>
              </c:strCache>
            </c:strRef>
          </c:cat>
          <c:val>
            <c:numRef>
              <c:f>('07 Cost Molokai'!$C$15,'07 Cost Molokai'!$F$15,'07 Cost Molokai'!$I$15)</c:f>
              <c:numCache>
                <c:formatCode>0.00</c:formatCode>
                <c:ptCount val="3"/>
                <c:pt idx="0">
                  <c:v>0</c:v>
                </c:pt>
                <c:pt idx="1">
                  <c:v>0</c:v>
                </c:pt>
                <c:pt idx="2">
                  <c:v>0.73</c:v>
                </c:pt>
              </c:numCache>
            </c:numRef>
          </c:val>
          <c:extLst>
            <c:ext xmlns:c16="http://schemas.microsoft.com/office/drawing/2014/chart" uri="{C3380CC4-5D6E-409C-BE32-E72D297353CC}">
              <c16:uniqueId val="{00000007-6CEE-4A31-ACA8-ABE7839FE7A0}"/>
            </c:ext>
          </c:extLst>
        </c:ser>
        <c:ser>
          <c:idx val="9"/>
          <c:order val="7"/>
          <c:tx>
            <c:strRef>
              <c:f>'07 Cost Molokai'!$B$27</c:f>
              <c:strCache>
                <c:ptCount val="1"/>
                <c:pt idx="0">
                  <c:v>PBF, Other</c:v>
                </c:pt>
              </c:strCache>
            </c:strRef>
          </c:tx>
          <c:spPr>
            <a:solidFill>
              <a:srgbClr val="BA0095"/>
            </a:solidFill>
          </c:spPr>
          <c:invertIfNegative val="0"/>
          <c:dLbls>
            <c:dLbl>
              <c:idx val="0"/>
              <c:layout>
                <c:manualLayout>
                  <c:x val="0"/>
                  <c:y val="-1.71306248361687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EE-4A31-ACA8-ABE7839FE7A0}"/>
                </c:ext>
              </c:extLst>
            </c:dLbl>
            <c:dLbl>
              <c:idx val="1"/>
              <c:layout>
                <c:manualLayout>
                  <c:x val="-5.8619101056394607E-17"/>
                  <c:y val="-1.9985728975530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CEE-4A31-ACA8-ABE7839FE7A0}"/>
                </c:ext>
              </c:extLst>
            </c:dLbl>
            <c:dLbl>
              <c:idx val="2"/>
              <c:layout>
                <c:manualLayout>
                  <c:x val="0"/>
                  <c:y val="-1.4275520696807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EE-4A31-ACA8-ABE7839FE7A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Molokai'!$C$7,'07 Cost Molokai'!$F$7,'07 Cost Molokai'!$I$7)</c:f>
              <c:strCache>
                <c:ptCount val="3"/>
                <c:pt idx="0">
                  <c:v>January 2011</c:v>
                </c:pt>
                <c:pt idx="1">
                  <c:v>May 2012</c:v>
                </c:pt>
                <c:pt idx="2">
                  <c:v>August 2013</c:v>
                </c:pt>
              </c:strCache>
            </c:strRef>
          </c:cat>
          <c:val>
            <c:numRef>
              <c:f>('07 Cost Molokai'!$C$27,'07 Cost Molokai'!$F$27,'07 Cost Molokai'!$I$27)</c:f>
              <c:numCache>
                <c:formatCode>0.00</c:formatCode>
                <c:ptCount val="3"/>
                <c:pt idx="0">
                  <c:v>1.02</c:v>
                </c:pt>
                <c:pt idx="1">
                  <c:v>0.41</c:v>
                </c:pt>
                <c:pt idx="2">
                  <c:v>0.49</c:v>
                </c:pt>
              </c:numCache>
            </c:numRef>
          </c:val>
          <c:extLst>
            <c:ext xmlns:c16="http://schemas.microsoft.com/office/drawing/2014/chart" uri="{C3380CC4-5D6E-409C-BE32-E72D297353CC}">
              <c16:uniqueId val="{0000000B-6CEE-4A31-ACA8-ABE7839FE7A0}"/>
            </c:ext>
          </c:extLst>
        </c:ser>
        <c:dLbls>
          <c:showLegendKey val="0"/>
          <c:showVal val="1"/>
          <c:showCatName val="0"/>
          <c:showSerName val="0"/>
          <c:showPercent val="0"/>
          <c:showBubbleSize val="0"/>
        </c:dLbls>
        <c:gapWidth val="91"/>
        <c:overlap val="100"/>
        <c:axId val="122972032"/>
        <c:axId val="122973568"/>
      </c:barChart>
      <c:catAx>
        <c:axId val="122972032"/>
        <c:scaling>
          <c:orientation val="minMax"/>
        </c:scaling>
        <c:delete val="0"/>
        <c:axPos val="b"/>
        <c:majorGridlines/>
        <c:numFmt formatCode="General" sourceLinked="0"/>
        <c:majorTickMark val="none"/>
        <c:minorTickMark val="none"/>
        <c:tickLblPos val="nextTo"/>
        <c:crossAx val="122973568"/>
        <c:crosses val="autoZero"/>
        <c:auto val="1"/>
        <c:lblAlgn val="ctr"/>
        <c:lblOffset val="100"/>
        <c:noMultiLvlLbl val="0"/>
      </c:catAx>
      <c:valAx>
        <c:axId val="122973568"/>
        <c:scaling>
          <c:orientation val="minMax"/>
          <c:max val="55"/>
          <c:min val="0"/>
        </c:scaling>
        <c:delete val="0"/>
        <c:axPos val="l"/>
        <c:majorGridlines/>
        <c:numFmt formatCode="0.00" sourceLinked="1"/>
        <c:majorTickMark val="none"/>
        <c:minorTickMark val="none"/>
        <c:tickLblPos val="nextTo"/>
        <c:crossAx val="122972032"/>
        <c:crosses val="autoZero"/>
        <c:crossBetween val="between"/>
        <c:majorUnit val="5"/>
      </c:valAx>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sz="1100"/>
            </a:pPr>
            <a:r>
              <a:rPr lang="en-US" sz="1100"/>
              <a:t>Contributing Cost Components to Customer Rates, Moloka</a:t>
            </a:r>
            <a:r>
              <a:rPr lang="en-US" sz="1100" b="1" i="0" u="none" strike="noStrike" baseline="0">
                <a:effectLst/>
              </a:rPr>
              <a:t>‘</a:t>
            </a:r>
            <a:r>
              <a:rPr lang="en-US" sz="1100"/>
              <a:t>i (cents per kWh)</a:t>
            </a:r>
          </a:p>
        </c:rich>
      </c:tx>
      <c:layout>
        <c:manualLayout>
          <c:xMode val="edge"/>
          <c:yMode val="edge"/>
          <c:x val="0.17636176727909011"/>
          <c:y val="3.1828703703703706E-2"/>
        </c:manualLayout>
      </c:layout>
      <c:overlay val="0"/>
    </c:title>
    <c:autoTitleDeleted val="0"/>
    <c:plotArea>
      <c:layout>
        <c:manualLayout>
          <c:layoutTarget val="inner"/>
          <c:xMode val="edge"/>
          <c:yMode val="edge"/>
          <c:x val="8.4818999508623066E-2"/>
          <c:y val="0.10344762894672711"/>
          <c:w val="0.8733218279221947"/>
          <c:h val="0.7651129267550445"/>
        </c:manualLayout>
      </c:layout>
      <c:barChart>
        <c:barDir val="col"/>
        <c:grouping val="stacked"/>
        <c:varyColors val="0"/>
        <c:ser>
          <c:idx val="0"/>
          <c:order val="0"/>
          <c:tx>
            <c:strRef>
              <c:f>'07 Cost Molokai'!$B$68</c:f>
              <c:strCache>
                <c:ptCount val="1"/>
                <c:pt idx="0">
                  <c:v>Fuel</c:v>
                </c:pt>
              </c:strCache>
            </c:strRef>
          </c:tx>
          <c:invertIfNegative val="0"/>
          <c:dLbls>
            <c:dLbl>
              <c:idx val="7"/>
              <c:layout>
                <c:manualLayout>
                  <c:x val="0"/>
                  <c:y val="-2.2911315476782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F0-4DC0-B40C-E6DA98FD9EC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Molokai'!A_Fuel</c:f>
              <c:numCache>
                <c:formatCode>0.00</c:formatCode>
                <c:ptCount val="8"/>
                <c:pt idx="0">
                  <c:v>22.136700000000001</c:v>
                </c:pt>
                <c:pt idx="1">
                  <c:v>31.193999999999999</c:v>
                </c:pt>
                <c:pt idx="2">
                  <c:v>29.3306</c:v>
                </c:pt>
                <c:pt idx="3">
                  <c:v>30.353000000000002</c:v>
                </c:pt>
                <c:pt idx="4">
                  <c:v>30.949200000000001</c:v>
                </c:pt>
                <c:pt idx="5">
                  <c:v>25.5367</c:v>
                </c:pt>
                <c:pt idx="6">
                  <c:v>24.9742</c:v>
                </c:pt>
                <c:pt idx="7">
                  <c:v>28.0687</c:v>
                </c:pt>
              </c:numCache>
            </c:numRef>
          </c:val>
          <c:extLst>
            <c:ext xmlns:c16="http://schemas.microsoft.com/office/drawing/2014/chart" uri="{C3380CC4-5D6E-409C-BE32-E72D297353CC}">
              <c16:uniqueId val="{00000001-3CF0-4DC0-B40C-E6DA98FD9EC8}"/>
            </c:ext>
          </c:extLst>
        </c:ser>
        <c:ser>
          <c:idx val="1"/>
          <c:order val="1"/>
          <c:tx>
            <c:strRef>
              <c:f>'07 Cost Molokai'!$B$69</c:f>
              <c:strCache>
                <c:ptCount val="1"/>
                <c:pt idx="0">
                  <c:v>Purchased Power</c:v>
                </c:pt>
              </c:strCache>
            </c:strRef>
          </c:tx>
          <c:invertIfNegative val="0"/>
          <c:dLbls>
            <c:delete val="1"/>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Molokai'!A_Purchased_Power</c:f>
              <c:numCache>
                <c:formatCode>0.00</c:formatCode>
                <c:ptCount val="8"/>
                <c:pt idx="0">
                  <c:v>4.1999999999999997E-3</c:v>
                </c:pt>
                <c:pt idx="1">
                  <c:v>4.7000000000000002E-3</c:v>
                </c:pt>
                <c:pt idx="2">
                  <c:v>3.8999999999999998E-3</c:v>
                </c:pt>
                <c:pt idx="3">
                  <c:v>2.8999999999999998E-3</c:v>
                </c:pt>
                <c:pt idx="4">
                  <c:v>4.4000000000000003E-3</c:v>
                </c:pt>
                <c:pt idx="5">
                  <c:v>4.5999999999999999E-3</c:v>
                </c:pt>
                <c:pt idx="6">
                  <c:v>4.1000000000000003E-3</c:v>
                </c:pt>
                <c:pt idx="7">
                  <c:v>3.0000000000000001E-3</c:v>
                </c:pt>
              </c:numCache>
            </c:numRef>
          </c:val>
          <c:extLst>
            <c:ext xmlns:c16="http://schemas.microsoft.com/office/drawing/2014/chart" uri="{C3380CC4-5D6E-409C-BE32-E72D297353CC}">
              <c16:uniqueId val="{00000002-3CF0-4DC0-B40C-E6DA98FD9EC8}"/>
            </c:ext>
          </c:extLst>
        </c:ser>
        <c:ser>
          <c:idx val="2"/>
          <c:order val="2"/>
          <c:tx>
            <c:strRef>
              <c:f>'07 Cost Molokai'!$B$70</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Molokai'!A_O_M</c:f>
              <c:numCache>
                <c:formatCode>0.00</c:formatCode>
                <c:ptCount val="8"/>
                <c:pt idx="0">
                  <c:v>15.4594</c:v>
                </c:pt>
                <c:pt idx="1">
                  <c:v>15.4594</c:v>
                </c:pt>
                <c:pt idx="2">
                  <c:v>15.4594</c:v>
                </c:pt>
                <c:pt idx="3">
                  <c:v>15.4594</c:v>
                </c:pt>
                <c:pt idx="4">
                  <c:v>15.4594</c:v>
                </c:pt>
                <c:pt idx="5">
                  <c:v>15.4594</c:v>
                </c:pt>
                <c:pt idx="6">
                  <c:v>15.4594</c:v>
                </c:pt>
                <c:pt idx="7">
                  <c:v>15.4594</c:v>
                </c:pt>
              </c:numCache>
            </c:numRef>
          </c:val>
          <c:extLst>
            <c:ext xmlns:c16="http://schemas.microsoft.com/office/drawing/2014/chart" uri="{C3380CC4-5D6E-409C-BE32-E72D297353CC}">
              <c16:uniqueId val="{00000003-3CF0-4DC0-B40C-E6DA98FD9EC8}"/>
            </c:ext>
          </c:extLst>
        </c:ser>
        <c:ser>
          <c:idx val="3"/>
          <c:order val="3"/>
          <c:tx>
            <c:strRef>
              <c:f>'07 Cost Molokai'!$B$71</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Molokai'!A_Taxes</c:f>
              <c:numCache>
                <c:formatCode>0.00</c:formatCode>
                <c:ptCount val="8"/>
                <c:pt idx="0">
                  <c:v>2.4681000000000002</c:v>
                </c:pt>
                <c:pt idx="1">
                  <c:v>3.32</c:v>
                </c:pt>
                <c:pt idx="2">
                  <c:v>3.1402000000000001</c:v>
                </c:pt>
                <c:pt idx="3">
                  <c:v>3.2397999999999998</c:v>
                </c:pt>
                <c:pt idx="4">
                  <c:v>3.3235999999999999</c:v>
                </c:pt>
                <c:pt idx="5">
                  <c:v>2.8050000000000002</c:v>
                </c:pt>
                <c:pt idx="6">
                  <c:v>2.7544</c:v>
                </c:pt>
                <c:pt idx="7">
                  <c:v>3.056</c:v>
                </c:pt>
              </c:numCache>
            </c:numRef>
          </c:val>
          <c:extLst>
            <c:ext xmlns:c16="http://schemas.microsoft.com/office/drawing/2014/chart" uri="{C3380CC4-5D6E-409C-BE32-E72D297353CC}">
              <c16:uniqueId val="{00000004-3CF0-4DC0-B40C-E6DA98FD9EC8}"/>
            </c:ext>
          </c:extLst>
        </c:ser>
        <c:ser>
          <c:idx val="4"/>
          <c:order val="4"/>
          <c:tx>
            <c:strRef>
              <c:f>'07 Cost Molokai'!$B$72</c:f>
              <c:strCache>
                <c:ptCount val="1"/>
                <c:pt idx="0">
                  <c:v>Return</c:v>
                </c:pt>
              </c:strCache>
            </c:strRef>
          </c:tx>
          <c:spPr>
            <a:solidFill>
              <a:srgbClr val="01819C"/>
            </a:solidFill>
          </c:spPr>
          <c:invertIfNegative val="0"/>
          <c:dLbls>
            <c:dLbl>
              <c:idx val="6"/>
              <c:layout>
                <c:manualLayout>
                  <c:x val="1.4668131785887779E-3"/>
                  <c:y val="7.215594197868549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F0-4DC0-B40C-E6DA98FD9EC8}"/>
                </c:ext>
              </c:extLst>
            </c:dLbl>
            <c:dLbl>
              <c:idx val="7"/>
              <c:layout>
                <c:manualLayout>
                  <c:x val="1.4668131785887779E-3"/>
                  <c:y val="1.803898549467137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F0-4DC0-B40C-E6DA98FD9EC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Molokai'!A_Return</c:f>
              <c:numCache>
                <c:formatCode>0.00</c:formatCode>
                <c:ptCount val="8"/>
                <c:pt idx="0">
                  <c:v>-3.1814</c:v>
                </c:pt>
                <c:pt idx="1">
                  <c:v>-3.1814</c:v>
                </c:pt>
                <c:pt idx="2">
                  <c:v>-3.1814</c:v>
                </c:pt>
                <c:pt idx="3">
                  <c:v>-3.1814</c:v>
                </c:pt>
                <c:pt idx="4">
                  <c:v>-3.1814</c:v>
                </c:pt>
                <c:pt idx="5">
                  <c:v>-3.1814</c:v>
                </c:pt>
                <c:pt idx="6">
                  <c:v>-3.1814</c:v>
                </c:pt>
                <c:pt idx="7">
                  <c:v>-3.1814</c:v>
                </c:pt>
              </c:numCache>
            </c:numRef>
          </c:val>
          <c:extLst>
            <c:ext xmlns:c16="http://schemas.microsoft.com/office/drawing/2014/chart" uri="{C3380CC4-5D6E-409C-BE32-E72D297353CC}">
              <c16:uniqueId val="{00000007-3CF0-4DC0-B40C-E6DA98FD9EC8}"/>
            </c:ext>
          </c:extLst>
        </c:ser>
        <c:ser>
          <c:idx val="5"/>
          <c:order val="5"/>
          <c:tx>
            <c:strRef>
              <c:f>'07 Cost Molokai'!$B$73</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Molokai'!A_Depreciation</c:f>
              <c:numCache>
                <c:formatCode>0.00</c:formatCode>
                <c:ptCount val="8"/>
                <c:pt idx="0">
                  <c:v>4.2786999999999997</c:v>
                </c:pt>
                <c:pt idx="1">
                  <c:v>4.2786999999999997</c:v>
                </c:pt>
                <c:pt idx="2">
                  <c:v>4.2786999999999997</c:v>
                </c:pt>
                <c:pt idx="3">
                  <c:v>4.2786999999999997</c:v>
                </c:pt>
                <c:pt idx="4">
                  <c:v>4.2786999999999997</c:v>
                </c:pt>
                <c:pt idx="5">
                  <c:v>4.2786999999999997</c:v>
                </c:pt>
                <c:pt idx="6">
                  <c:v>4.2786999999999997</c:v>
                </c:pt>
                <c:pt idx="7">
                  <c:v>4.2786999999999997</c:v>
                </c:pt>
              </c:numCache>
            </c:numRef>
          </c:val>
          <c:extLst>
            <c:ext xmlns:c16="http://schemas.microsoft.com/office/drawing/2014/chart" uri="{C3380CC4-5D6E-409C-BE32-E72D297353CC}">
              <c16:uniqueId val="{00000008-3CF0-4DC0-B40C-E6DA98FD9EC8}"/>
            </c:ext>
          </c:extLst>
        </c:ser>
        <c:ser>
          <c:idx val="8"/>
          <c:order val="6"/>
          <c:tx>
            <c:strRef>
              <c:f>'07 Cost Molokai'!$B$74</c:f>
              <c:strCache>
                <c:ptCount val="1"/>
                <c:pt idx="0">
                  <c:v>RBA</c:v>
                </c:pt>
              </c:strCache>
            </c:strRef>
          </c:tx>
          <c:spPr>
            <a:solidFill>
              <a:srgbClr val="74747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Molokai'!A_RBA</c:f>
              <c:numCache>
                <c:formatCode>0.00</c:formatCode>
                <c:ptCount val="8"/>
                <c:pt idx="0">
                  <c:v>1.7962</c:v>
                </c:pt>
                <c:pt idx="1">
                  <c:v>1.4738</c:v>
                </c:pt>
                <c:pt idx="2">
                  <c:v>1.4738</c:v>
                </c:pt>
                <c:pt idx="3">
                  <c:v>1.4738</c:v>
                </c:pt>
                <c:pt idx="4">
                  <c:v>1.7356</c:v>
                </c:pt>
                <c:pt idx="5">
                  <c:v>1.8289</c:v>
                </c:pt>
                <c:pt idx="6">
                  <c:v>1.8289</c:v>
                </c:pt>
                <c:pt idx="7">
                  <c:v>1.8289</c:v>
                </c:pt>
              </c:numCache>
            </c:numRef>
          </c:val>
          <c:extLst>
            <c:ext xmlns:c16="http://schemas.microsoft.com/office/drawing/2014/chart" uri="{C3380CC4-5D6E-409C-BE32-E72D297353CC}">
              <c16:uniqueId val="{00000009-3CF0-4DC0-B40C-E6DA98FD9EC8}"/>
            </c:ext>
          </c:extLst>
        </c:ser>
        <c:ser>
          <c:idx val="9"/>
          <c:order val="7"/>
          <c:tx>
            <c:strRef>
              <c:f>'07 Cost Molokai'!$B$78</c:f>
              <c:strCache>
                <c:ptCount val="1"/>
                <c:pt idx="0">
                  <c:v>PBF and Other</c:v>
                </c:pt>
              </c:strCache>
            </c:strRef>
          </c:tx>
          <c:spPr>
            <a:solidFill>
              <a:srgbClr val="BA0095"/>
            </a:solidFill>
          </c:spPr>
          <c:invertIfNegative val="0"/>
          <c:dLbls>
            <c:dLbl>
              <c:idx val="0"/>
              <c:layout>
                <c:manualLayout>
                  <c:x val="1.7189987386356107E-17"/>
                  <c:y val="-9.1638046312930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CF0-4DC0-B40C-E6DA98FD9EC8}"/>
                </c:ext>
              </c:extLst>
            </c:dLbl>
            <c:dLbl>
              <c:idx val="1"/>
              <c:layout>
                <c:manualLayout>
                  <c:x val="0"/>
                  <c:y val="-1.1454755789116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CF0-4DC0-B40C-E6DA98FD9EC8}"/>
                </c:ext>
              </c:extLst>
            </c:dLbl>
            <c:dLbl>
              <c:idx val="2"/>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CF0-4DC0-B40C-E6DA98FD9EC8}"/>
                </c:ext>
              </c:extLst>
            </c:dLbl>
            <c:dLbl>
              <c:idx val="3"/>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CF0-4DC0-B40C-E6DA98FD9EC8}"/>
                </c:ext>
              </c:extLst>
            </c:dLbl>
            <c:dLbl>
              <c:idx val="4"/>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CF0-4DC0-B40C-E6DA98FD9EC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Molokai'!A_PBF_and_Other</c:f>
              <c:numCache>
                <c:formatCode>0.00</c:formatCode>
                <c:ptCount val="8"/>
                <c:pt idx="0">
                  <c:v>0.58740000000000003</c:v>
                </c:pt>
                <c:pt idx="1">
                  <c:v>0.58740000000000003</c:v>
                </c:pt>
                <c:pt idx="2">
                  <c:v>0.61739999999999995</c:v>
                </c:pt>
                <c:pt idx="3">
                  <c:v>0.61739999999999995</c:v>
                </c:pt>
                <c:pt idx="4">
                  <c:v>0.61739999999999995</c:v>
                </c:pt>
                <c:pt idx="5">
                  <c:v>0.61739999999999995</c:v>
                </c:pt>
                <c:pt idx="6">
                  <c:v>0.68059999999999998</c:v>
                </c:pt>
                <c:pt idx="7">
                  <c:v>0.68059999999999998</c:v>
                </c:pt>
              </c:numCache>
            </c:numRef>
          </c:val>
          <c:extLst>
            <c:ext xmlns:c16="http://schemas.microsoft.com/office/drawing/2014/chart" uri="{C3380CC4-5D6E-409C-BE32-E72D297353CC}">
              <c16:uniqueId val="{0000000F-3CF0-4DC0-B40C-E6DA98FD9EC8}"/>
            </c:ext>
          </c:extLst>
        </c:ser>
        <c:ser>
          <c:idx val="6"/>
          <c:order val="8"/>
          <c:tx>
            <c:strRef>
              <c:f>'07 Cost Molokai'!$B$77</c:f>
              <c:strCache>
                <c:ptCount val="1"/>
                <c:pt idx="0">
                  <c:v>Total</c:v>
                </c:pt>
              </c:strCache>
            </c:strRef>
          </c:tx>
          <c:spPr>
            <a:noFill/>
          </c:spPr>
          <c:invertIfNegative val="0"/>
          <c:dLbls>
            <c:spPr>
              <a:no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Molokai'!A_Total</c:f>
              <c:numCache>
                <c:formatCode>0.00</c:formatCode>
                <c:ptCount val="8"/>
                <c:pt idx="0">
                  <c:v>43.549300000000002</c:v>
                </c:pt>
                <c:pt idx="1">
                  <c:v>53.136600000000001</c:v>
                </c:pt>
                <c:pt idx="2">
                  <c:v>51.122600000000006</c:v>
                </c:pt>
                <c:pt idx="3">
                  <c:v>52.243600000000001</c:v>
                </c:pt>
                <c:pt idx="4">
                  <c:v>53.186899999999994</c:v>
                </c:pt>
                <c:pt idx="5">
                  <c:v>47.349299999999999</c:v>
                </c:pt>
                <c:pt idx="6">
                  <c:v>46.798899999999996</c:v>
                </c:pt>
                <c:pt idx="7">
                  <c:v>50.193899999999992</c:v>
                </c:pt>
              </c:numCache>
            </c:numRef>
          </c:val>
          <c:extLst>
            <c:ext xmlns:c16="http://schemas.microsoft.com/office/drawing/2014/chart" uri="{C3380CC4-5D6E-409C-BE32-E72D297353CC}">
              <c16:uniqueId val="{00000010-3CF0-4DC0-B40C-E6DA98FD9EC8}"/>
            </c:ext>
          </c:extLst>
        </c:ser>
        <c:dLbls>
          <c:showLegendKey val="0"/>
          <c:showVal val="1"/>
          <c:showCatName val="0"/>
          <c:showSerName val="0"/>
          <c:showPercent val="0"/>
          <c:showBubbleSize val="0"/>
        </c:dLbls>
        <c:gapWidth val="91"/>
        <c:overlap val="100"/>
        <c:axId val="126258176"/>
        <c:axId val="126272256"/>
      </c:barChart>
      <c:catAx>
        <c:axId val="126258176"/>
        <c:scaling>
          <c:orientation val="minMax"/>
        </c:scaling>
        <c:delete val="0"/>
        <c:axPos val="b"/>
        <c:majorGridlines/>
        <c:numFmt formatCode="General" sourceLinked="0"/>
        <c:majorTickMark val="none"/>
        <c:minorTickMark val="none"/>
        <c:tickLblPos val="low"/>
        <c:crossAx val="126272256"/>
        <c:crosses val="autoZero"/>
        <c:auto val="1"/>
        <c:lblAlgn val="ctr"/>
        <c:lblOffset val="100"/>
        <c:noMultiLvlLbl val="0"/>
      </c:catAx>
      <c:valAx>
        <c:axId val="126272256"/>
        <c:scaling>
          <c:orientation val="minMax"/>
          <c:max val="60"/>
          <c:min val="-5"/>
        </c:scaling>
        <c:delete val="0"/>
        <c:axPos val="l"/>
        <c:majorGridlines/>
        <c:numFmt formatCode="0.00" sourceLinked="1"/>
        <c:majorTickMark val="none"/>
        <c:minorTickMark val="none"/>
        <c:tickLblPos val="nextTo"/>
        <c:crossAx val="126258176"/>
        <c:crosses val="autoZero"/>
        <c:crossBetween val="between"/>
        <c:majorUnit val="5"/>
      </c:valAx>
      <c:spPr>
        <a:noFill/>
        <a:ln w="25400">
          <a:noFill/>
        </a:ln>
      </c:spPr>
    </c:plotArea>
    <c:legend>
      <c:legendPos val="b"/>
      <c:legendEntry>
        <c:idx val="8"/>
        <c:delete val="1"/>
      </c:legendEntry>
      <c:overlay val="0"/>
    </c:legend>
    <c:plotVisOnly val="1"/>
    <c:dispBlanksAs val="gap"/>
    <c:showDLblsOverMax val="0"/>
  </c:chart>
  <c:spPr>
    <a:solidFill>
      <a:schemeClr val="bg1"/>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sz="1100"/>
            </a:pPr>
            <a:r>
              <a:rPr lang="en-US" sz="1100"/>
              <a:t>Contributing Cost Components to Customer Rates, Moloka</a:t>
            </a:r>
            <a:r>
              <a:rPr lang="en-US" sz="1100" b="1" i="0" u="none" strike="noStrike" baseline="0">
                <a:effectLst/>
              </a:rPr>
              <a:t>‘</a:t>
            </a:r>
            <a:r>
              <a:rPr lang="en-US" sz="1100"/>
              <a:t>i (% per kWh)</a:t>
            </a:r>
          </a:p>
        </c:rich>
      </c:tx>
      <c:layout>
        <c:manualLayout>
          <c:xMode val="edge"/>
          <c:yMode val="edge"/>
          <c:x val="0.2052653735063939"/>
          <c:y val="2.8935185185185185E-2"/>
        </c:manualLayout>
      </c:layout>
      <c:overlay val="0"/>
    </c:title>
    <c:autoTitleDeleted val="0"/>
    <c:plotArea>
      <c:layout>
        <c:manualLayout>
          <c:layoutTarget val="inner"/>
          <c:xMode val="edge"/>
          <c:yMode val="edge"/>
          <c:x val="0.10160692378041981"/>
          <c:y val="0.10344762894672711"/>
          <c:w val="0.85215513075029925"/>
          <c:h val="0.7651129267550445"/>
        </c:manualLayout>
      </c:layout>
      <c:barChart>
        <c:barDir val="col"/>
        <c:grouping val="stacked"/>
        <c:varyColors val="0"/>
        <c:ser>
          <c:idx val="0"/>
          <c:order val="0"/>
          <c:tx>
            <c:strRef>
              <c:f>'07 Cost Molokai'!$B$81</c:f>
              <c:strCache>
                <c:ptCount val="1"/>
                <c:pt idx="0">
                  <c:v>Fuel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Molokai'!B_Fuel</c:f>
              <c:numCache>
                <c:formatCode>0.00%</c:formatCode>
                <c:ptCount val="8"/>
                <c:pt idx="0">
                  <c:v>0.50831356646375492</c:v>
                </c:pt>
                <c:pt idx="1">
                  <c:v>0.58705299172321901</c:v>
                </c:pt>
                <c:pt idx="2">
                  <c:v>0.57373060055630964</c:v>
                </c:pt>
                <c:pt idx="3">
                  <c:v>0.58098982459095472</c:v>
                </c:pt>
                <c:pt idx="4">
                  <c:v>0.58189516591491519</c:v>
                </c:pt>
                <c:pt idx="5">
                  <c:v>0.53932581896670062</c:v>
                </c:pt>
                <c:pt idx="6">
                  <c:v>0.53364929517574133</c:v>
                </c:pt>
                <c:pt idx="7">
                  <c:v>0.55920540145316466</c:v>
                </c:pt>
              </c:numCache>
            </c:numRef>
          </c:val>
          <c:extLst>
            <c:ext xmlns:c16="http://schemas.microsoft.com/office/drawing/2014/chart" uri="{C3380CC4-5D6E-409C-BE32-E72D297353CC}">
              <c16:uniqueId val="{00000000-870D-4E4A-9686-527B1A8CA8AA}"/>
            </c:ext>
          </c:extLst>
        </c:ser>
        <c:ser>
          <c:idx val="1"/>
          <c:order val="1"/>
          <c:tx>
            <c:strRef>
              <c:f>'07 Cost Molokai'!$B$82</c:f>
              <c:strCache>
                <c:ptCount val="1"/>
                <c:pt idx="0">
                  <c:v>Purchased Power</c:v>
                </c:pt>
              </c:strCache>
            </c:strRef>
          </c:tx>
          <c:invertIfNegative val="0"/>
          <c:dLbls>
            <c:delete val="1"/>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Molokai'!B_Purchased_Power</c:f>
              <c:numCache>
                <c:formatCode>0.00%</c:formatCode>
                <c:ptCount val="8"/>
                <c:pt idx="0">
                  <c:v>9.6442422725508782E-5</c:v>
                </c:pt>
                <c:pt idx="1">
                  <c:v>8.8451274639325819E-5</c:v>
                </c:pt>
                <c:pt idx="2">
                  <c:v>7.6287199790307992E-5</c:v>
                </c:pt>
                <c:pt idx="3">
                  <c:v>5.5509191556477725E-5</c:v>
                </c:pt>
                <c:pt idx="4">
                  <c:v>8.272713769744055E-5</c:v>
                </c:pt>
                <c:pt idx="5">
                  <c:v>9.7150327459962442E-5</c:v>
                </c:pt>
                <c:pt idx="6">
                  <c:v>8.7608896790309187E-5</c:v>
                </c:pt>
                <c:pt idx="7">
                  <c:v>5.9768218847310141E-5</c:v>
                </c:pt>
              </c:numCache>
            </c:numRef>
          </c:val>
          <c:extLst>
            <c:ext xmlns:c16="http://schemas.microsoft.com/office/drawing/2014/chart" uri="{C3380CC4-5D6E-409C-BE32-E72D297353CC}">
              <c16:uniqueId val="{00000001-870D-4E4A-9686-527B1A8CA8AA}"/>
            </c:ext>
          </c:extLst>
        </c:ser>
        <c:ser>
          <c:idx val="2"/>
          <c:order val="2"/>
          <c:tx>
            <c:strRef>
              <c:f>'07 Cost Molokai'!$B$83</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Molokai'!B_O_M</c:f>
              <c:numCache>
                <c:formatCode>0.00%</c:formatCode>
                <c:ptCount val="8"/>
                <c:pt idx="0">
                  <c:v>0.3549861880673168</c:v>
                </c:pt>
                <c:pt idx="1">
                  <c:v>0.29093694365089223</c:v>
                </c:pt>
                <c:pt idx="2">
                  <c:v>0.30239854780468911</c:v>
                </c:pt>
                <c:pt idx="3">
                  <c:v>0.29590992963731444</c:v>
                </c:pt>
                <c:pt idx="4">
                  <c:v>0.29066179829995736</c:v>
                </c:pt>
                <c:pt idx="5">
                  <c:v>0.32649690702924861</c:v>
                </c:pt>
                <c:pt idx="6">
                  <c:v>0.33033682415612337</c:v>
                </c:pt>
                <c:pt idx="7">
                  <c:v>0.3079936008160355</c:v>
                </c:pt>
              </c:numCache>
            </c:numRef>
          </c:val>
          <c:extLst>
            <c:ext xmlns:c16="http://schemas.microsoft.com/office/drawing/2014/chart" uri="{C3380CC4-5D6E-409C-BE32-E72D297353CC}">
              <c16:uniqueId val="{00000002-870D-4E4A-9686-527B1A8CA8AA}"/>
            </c:ext>
          </c:extLst>
        </c:ser>
        <c:ser>
          <c:idx val="3"/>
          <c:order val="3"/>
          <c:tx>
            <c:strRef>
              <c:f>'07 Cost Molokai'!$B$84</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Molokai'!B_Taxes</c:f>
              <c:numCache>
                <c:formatCode>0.00%</c:formatCode>
                <c:ptCount val="8"/>
                <c:pt idx="0">
                  <c:v>5.6673700840197204E-2</c:v>
                </c:pt>
                <c:pt idx="1">
                  <c:v>6.2480474851608868E-2</c:v>
                </c:pt>
                <c:pt idx="2">
                  <c:v>6.1424888405519275E-2</c:v>
                </c:pt>
                <c:pt idx="3">
                  <c:v>6.2013337518853982E-2</c:v>
                </c:pt>
                <c:pt idx="4">
                  <c:v>6.2489071557093948E-2</c:v>
                </c:pt>
                <c:pt idx="5">
                  <c:v>5.9240580114172756E-2</c:v>
                </c:pt>
                <c:pt idx="6">
                  <c:v>5.8856084224201854E-2</c:v>
                </c:pt>
                <c:pt idx="7">
                  <c:v>6.0883892265793264E-2</c:v>
                </c:pt>
              </c:numCache>
            </c:numRef>
          </c:val>
          <c:extLst>
            <c:ext xmlns:c16="http://schemas.microsoft.com/office/drawing/2014/chart" uri="{C3380CC4-5D6E-409C-BE32-E72D297353CC}">
              <c16:uniqueId val="{00000003-870D-4E4A-9686-527B1A8CA8AA}"/>
            </c:ext>
          </c:extLst>
        </c:ser>
        <c:ser>
          <c:idx val="4"/>
          <c:order val="4"/>
          <c:tx>
            <c:strRef>
              <c:f>'07 Cost Molokai'!$B$85</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Molokai'!B_Return</c:f>
              <c:numCache>
                <c:formatCode>0.00%</c:formatCode>
                <c:ptCount val="8"/>
                <c:pt idx="0">
                  <c:v>-7.3052838966412778E-2</c:v>
                </c:pt>
                <c:pt idx="1">
                  <c:v>-5.9872103220755563E-2</c:v>
                </c:pt>
                <c:pt idx="2">
                  <c:v>-6.223079420843227E-2</c:v>
                </c:pt>
                <c:pt idx="3">
                  <c:v>-6.0895497247509742E-2</c:v>
                </c:pt>
                <c:pt idx="4">
                  <c:v>-5.9815480879690304E-2</c:v>
                </c:pt>
                <c:pt idx="5">
                  <c:v>-6.7190011256766199E-2</c:v>
                </c:pt>
                <c:pt idx="6">
                  <c:v>-6.7980230304558451E-2</c:v>
                </c:pt>
                <c:pt idx="7">
                  <c:v>-6.338220381361083E-2</c:v>
                </c:pt>
              </c:numCache>
            </c:numRef>
          </c:val>
          <c:extLst>
            <c:ext xmlns:c16="http://schemas.microsoft.com/office/drawing/2014/chart" uri="{C3380CC4-5D6E-409C-BE32-E72D297353CC}">
              <c16:uniqueId val="{00000004-870D-4E4A-9686-527B1A8CA8AA}"/>
            </c:ext>
          </c:extLst>
        </c:ser>
        <c:ser>
          <c:idx val="5"/>
          <c:order val="5"/>
          <c:tx>
            <c:strRef>
              <c:f>'07 Cost Molokai'!$B$86</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Molokai'!B_Depreciation</c:f>
              <c:numCache>
                <c:formatCode>0.00%</c:formatCode>
                <c:ptCount val="8"/>
                <c:pt idx="0">
                  <c:v>9.8249570027531999E-2</c:v>
                </c:pt>
                <c:pt idx="1">
                  <c:v>8.0522652936017722E-2</c:v>
                </c:pt>
                <c:pt idx="2">
                  <c:v>8.3694882498151491E-2</c:v>
                </c:pt>
                <c:pt idx="3">
                  <c:v>8.1899026866448704E-2</c:v>
                </c:pt>
                <c:pt idx="4">
                  <c:v>8.0446500924099731E-2</c:v>
                </c:pt>
                <c:pt idx="5">
                  <c:v>9.0364588283248115E-2</c:v>
                </c:pt>
                <c:pt idx="6">
                  <c:v>9.1427362608950208E-2</c:v>
                </c:pt>
                <c:pt idx="7">
                  <c:v>8.52434259939953E-2</c:v>
                </c:pt>
              </c:numCache>
            </c:numRef>
          </c:val>
          <c:extLst>
            <c:ext xmlns:c16="http://schemas.microsoft.com/office/drawing/2014/chart" uri="{C3380CC4-5D6E-409C-BE32-E72D297353CC}">
              <c16:uniqueId val="{00000005-870D-4E4A-9686-527B1A8CA8AA}"/>
            </c:ext>
          </c:extLst>
        </c:ser>
        <c:ser>
          <c:idx val="8"/>
          <c:order val="6"/>
          <c:tx>
            <c:strRef>
              <c:f>'07 Cost Molokai'!$B$87</c:f>
              <c:strCache>
                <c:ptCount val="1"/>
                <c:pt idx="0">
                  <c:v>RBA</c:v>
                </c:pt>
              </c:strCache>
            </c:strRef>
          </c:tx>
          <c:spPr>
            <a:solidFill>
              <a:srgbClr val="74747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Molokai'!B_RBA</c:f>
              <c:numCache>
                <c:formatCode>0.00%</c:formatCode>
                <c:ptCount val="8"/>
                <c:pt idx="0">
                  <c:v>4.1245209452275923E-2</c:v>
                </c:pt>
                <c:pt idx="1">
                  <c:v>2.773606139647625E-2</c:v>
                </c:pt>
                <c:pt idx="2">
                  <c:v>2.88287371925528E-2</c:v>
                </c:pt>
                <c:pt idx="3">
                  <c:v>2.8210153971012716E-2</c:v>
                </c:pt>
                <c:pt idx="4">
                  <c:v>3.2632095497199504E-2</c:v>
                </c:pt>
                <c:pt idx="5">
                  <c:v>3.8625703019896811E-2</c:v>
                </c:pt>
                <c:pt idx="6">
                  <c:v>3.9079978375560112E-2</c:v>
                </c:pt>
                <c:pt idx="7">
                  <c:v>3.6436698483281835E-2</c:v>
                </c:pt>
              </c:numCache>
            </c:numRef>
          </c:val>
          <c:extLst>
            <c:ext xmlns:c16="http://schemas.microsoft.com/office/drawing/2014/chart" uri="{C3380CC4-5D6E-409C-BE32-E72D297353CC}">
              <c16:uniqueId val="{00000006-870D-4E4A-9686-527B1A8CA8AA}"/>
            </c:ext>
          </c:extLst>
        </c:ser>
        <c:ser>
          <c:idx val="9"/>
          <c:order val="7"/>
          <c:tx>
            <c:strRef>
              <c:f>'07 Cost Molokai'!$B$91</c:f>
              <c:strCache>
                <c:ptCount val="1"/>
                <c:pt idx="0">
                  <c:v>PBF and Other</c:v>
                </c:pt>
              </c:strCache>
            </c:strRef>
          </c:tx>
          <c:spPr>
            <a:solidFill>
              <a:srgbClr val="BA0095"/>
            </a:solidFill>
          </c:spPr>
          <c:invertIfNegative val="0"/>
          <c:dLbls>
            <c:dLbl>
              <c:idx val="0"/>
              <c:layout>
                <c:manualLayout>
                  <c:x val="1.7189987386356107E-17"/>
                  <c:y val="-9.1638046312930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70D-4E4A-9686-527B1A8CA8AA}"/>
                </c:ext>
              </c:extLst>
            </c:dLbl>
            <c:dLbl>
              <c:idx val="1"/>
              <c:layout>
                <c:manualLayout>
                  <c:x val="0"/>
                  <c:y val="-1.1454755789116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0D-4E4A-9686-527B1A8CA8AA}"/>
                </c:ext>
              </c:extLst>
            </c:dLbl>
            <c:dLbl>
              <c:idx val="2"/>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0D-4E4A-9686-527B1A8CA8AA}"/>
                </c:ext>
              </c:extLst>
            </c:dLbl>
            <c:dLbl>
              <c:idx val="3"/>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0D-4E4A-9686-527B1A8CA8AA}"/>
                </c:ext>
              </c:extLst>
            </c:dLbl>
            <c:dLbl>
              <c:idx val="4"/>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70D-4E4A-9686-527B1A8CA8AA}"/>
                </c:ext>
              </c:extLst>
            </c:dLbl>
            <c:dLbl>
              <c:idx val="6"/>
              <c:layout>
                <c:manualLayout>
                  <c:x val="1.46842878120421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0D-4E4A-9686-527B1A8CA8A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Molokai'!A_qtr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Molokai'!B_PBF_and_Other</c:f>
              <c:numCache>
                <c:formatCode>0.00%</c:formatCode>
                <c:ptCount val="8"/>
                <c:pt idx="0">
                  <c:v>1.3488161692610443E-2</c:v>
                </c:pt>
                <c:pt idx="1">
                  <c:v>1.1054527387902125E-2</c:v>
                </c:pt>
                <c:pt idx="2">
                  <c:v>1.2076850551419526E-2</c:v>
                </c:pt>
                <c:pt idx="3">
                  <c:v>1.181771547136874E-2</c:v>
                </c:pt>
                <c:pt idx="4">
                  <c:v>1.1608121548727224E-2</c:v>
                </c:pt>
                <c:pt idx="5">
                  <c:v>1.3039263516039307E-2</c:v>
                </c:pt>
                <c:pt idx="6">
                  <c:v>1.4543076867191324E-2</c:v>
                </c:pt>
                <c:pt idx="7">
                  <c:v>1.3559416582493093E-2</c:v>
                </c:pt>
              </c:numCache>
            </c:numRef>
          </c:val>
          <c:extLst>
            <c:ext xmlns:c16="http://schemas.microsoft.com/office/drawing/2014/chart" uri="{C3380CC4-5D6E-409C-BE32-E72D297353CC}">
              <c16:uniqueId val="{0000000D-870D-4E4A-9686-527B1A8CA8AA}"/>
            </c:ext>
          </c:extLst>
        </c:ser>
        <c:dLbls>
          <c:showLegendKey val="0"/>
          <c:showVal val="1"/>
          <c:showCatName val="0"/>
          <c:showSerName val="0"/>
          <c:showPercent val="0"/>
          <c:showBubbleSize val="0"/>
        </c:dLbls>
        <c:gapWidth val="91"/>
        <c:overlap val="100"/>
        <c:axId val="126622720"/>
        <c:axId val="126640896"/>
      </c:barChart>
      <c:catAx>
        <c:axId val="126622720"/>
        <c:scaling>
          <c:orientation val="minMax"/>
        </c:scaling>
        <c:delete val="0"/>
        <c:axPos val="b"/>
        <c:majorGridlines/>
        <c:numFmt formatCode="General" sourceLinked="0"/>
        <c:majorTickMark val="none"/>
        <c:minorTickMark val="none"/>
        <c:tickLblPos val="low"/>
        <c:crossAx val="126640896"/>
        <c:crosses val="autoZero"/>
        <c:auto val="1"/>
        <c:lblAlgn val="ctr"/>
        <c:lblOffset val="100"/>
        <c:noMultiLvlLbl val="0"/>
      </c:catAx>
      <c:valAx>
        <c:axId val="126640896"/>
        <c:scaling>
          <c:orientation val="minMax"/>
          <c:max val="1.01"/>
          <c:min val="-0.1"/>
        </c:scaling>
        <c:delete val="0"/>
        <c:axPos val="l"/>
        <c:majorGridlines/>
        <c:numFmt formatCode="0.00%" sourceLinked="1"/>
        <c:majorTickMark val="none"/>
        <c:minorTickMark val="none"/>
        <c:tickLblPos val="nextTo"/>
        <c:crossAx val="126622720"/>
        <c:crosses val="autoZero"/>
        <c:crossBetween val="between"/>
        <c:majorUnit val="0.1"/>
      </c:valAx>
    </c:plotArea>
    <c:legend>
      <c:legendPos val="b"/>
      <c:layout>
        <c:manualLayout>
          <c:xMode val="edge"/>
          <c:yMode val="edge"/>
          <c:x val="9.8560222465109704E-2"/>
          <c:y val="0.93108151474804313"/>
          <c:w val="0.85198248235967666"/>
          <c:h val="4.1427071358077654E-2"/>
        </c:manualLayout>
      </c:layout>
      <c:overlay val="0"/>
    </c:legend>
    <c:plotVisOnly val="1"/>
    <c:dispBlanksAs val="gap"/>
    <c:showDLblsOverMax val="0"/>
  </c:chart>
  <c:spPr>
    <a:solidFill>
      <a:schemeClr val="bg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en-US" sz="1200"/>
              <a:t>Contributing Cost Components to Customer Rates, O</a:t>
            </a:r>
            <a:r>
              <a:rPr lang="en-US" sz="1200" b="1" i="0" u="none" strike="noStrike" baseline="0">
                <a:effectLst/>
              </a:rPr>
              <a:t>‘</a:t>
            </a:r>
            <a:r>
              <a:rPr lang="en-US" sz="1200"/>
              <a:t>ahu (cents/kWh)</a:t>
            </a:r>
          </a:p>
        </c:rich>
      </c:tx>
      <c:overlay val="0"/>
    </c:title>
    <c:autoTitleDeleted val="0"/>
    <c:plotArea>
      <c:layout>
        <c:manualLayout>
          <c:layoutTarget val="inner"/>
          <c:xMode val="edge"/>
          <c:yMode val="edge"/>
          <c:x val="7.7281606922422363E-2"/>
          <c:y val="0.11418724706195352"/>
          <c:w val="0.89305780270616852"/>
          <c:h val="0.76271124004236324"/>
        </c:manualLayout>
      </c:layout>
      <c:barChart>
        <c:barDir val="col"/>
        <c:grouping val="stacked"/>
        <c:varyColors val="0"/>
        <c:ser>
          <c:idx val="0"/>
          <c:order val="0"/>
          <c:tx>
            <c:strRef>
              <c:f>'07 Cost Oahu'!$B$75</c:f>
              <c:strCache>
                <c:ptCount val="1"/>
                <c:pt idx="0">
                  <c:v>Fuel</c:v>
                </c:pt>
              </c:strCache>
            </c:strRef>
          </c:tx>
          <c:spPr>
            <a:solidFill>
              <a:srgbClr val="4572A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Oahu'!A_Fuel</c:f>
              <c:numCache>
                <c:formatCode>0.00</c:formatCode>
                <c:ptCount val="8"/>
                <c:pt idx="0">
                  <c:v>9.3051999999999992</c:v>
                </c:pt>
                <c:pt idx="1">
                  <c:v>12.768599999999999</c:v>
                </c:pt>
                <c:pt idx="2">
                  <c:v>18.829899999999999</c:v>
                </c:pt>
                <c:pt idx="3">
                  <c:v>15.7559</c:v>
                </c:pt>
                <c:pt idx="4">
                  <c:v>14.320399999999999</c:v>
                </c:pt>
                <c:pt idx="5">
                  <c:v>12.3024</c:v>
                </c:pt>
                <c:pt idx="6">
                  <c:v>12.308999999999999</c:v>
                </c:pt>
                <c:pt idx="7">
                  <c:v>13.369300000000001</c:v>
                </c:pt>
              </c:numCache>
            </c:numRef>
          </c:val>
          <c:extLst>
            <c:ext xmlns:c16="http://schemas.microsoft.com/office/drawing/2014/chart" uri="{C3380CC4-5D6E-409C-BE32-E72D297353CC}">
              <c16:uniqueId val="{00000000-502D-44ED-B957-242F0E4F5B23}"/>
            </c:ext>
          </c:extLst>
        </c:ser>
        <c:ser>
          <c:idx val="1"/>
          <c:order val="1"/>
          <c:tx>
            <c:strRef>
              <c:f>'07 Cost Oahu'!$B$76</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Oahu'!A_Purchased_Power</c:f>
              <c:numCache>
                <c:formatCode>0.00</c:formatCode>
                <c:ptCount val="8"/>
                <c:pt idx="0">
                  <c:v>10.122299999999999</c:v>
                </c:pt>
                <c:pt idx="1">
                  <c:v>11.7119</c:v>
                </c:pt>
                <c:pt idx="2">
                  <c:v>9.7021999999999995</c:v>
                </c:pt>
                <c:pt idx="3">
                  <c:v>10.8598</c:v>
                </c:pt>
                <c:pt idx="4">
                  <c:v>9.5869</c:v>
                </c:pt>
                <c:pt idx="5">
                  <c:v>8.5450999999999997</c:v>
                </c:pt>
                <c:pt idx="6">
                  <c:v>9.6402000000000001</c:v>
                </c:pt>
                <c:pt idx="7">
                  <c:v>9.1983999999999995</c:v>
                </c:pt>
              </c:numCache>
            </c:numRef>
          </c:val>
          <c:extLst>
            <c:ext xmlns:c16="http://schemas.microsoft.com/office/drawing/2014/chart" uri="{C3380CC4-5D6E-409C-BE32-E72D297353CC}">
              <c16:uniqueId val="{00000001-502D-44ED-B957-242F0E4F5B23}"/>
            </c:ext>
          </c:extLst>
        </c:ser>
        <c:ser>
          <c:idx val="2"/>
          <c:order val="2"/>
          <c:tx>
            <c:strRef>
              <c:f>'07 Cost Oahu'!$B$77</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Oahu'!A_O_M</c:f>
              <c:numCache>
                <c:formatCode>0.00</c:formatCode>
                <c:ptCount val="8"/>
                <c:pt idx="0">
                  <c:v>4.3239999999999998</c:v>
                </c:pt>
                <c:pt idx="1">
                  <c:v>4.3239999999999998</c:v>
                </c:pt>
                <c:pt idx="2">
                  <c:v>4.3239999999999998</c:v>
                </c:pt>
                <c:pt idx="3">
                  <c:v>4.3239999999999998</c:v>
                </c:pt>
                <c:pt idx="4">
                  <c:v>4.3239999999999998</c:v>
                </c:pt>
                <c:pt idx="5">
                  <c:v>4.3239999999999998</c:v>
                </c:pt>
                <c:pt idx="6">
                  <c:v>4.3239999999999998</c:v>
                </c:pt>
                <c:pt idx="7">
                  <c:v>4.3239999999999998</c:v>
                </c:pt>
              </c:numCache>
            </c:numRef>
          </c:val>
          <c:extLst>
            <c:ext xmlns:c16="http://schemas.microsoft.com/office/drawing/2014/chart" uri="{C3380CC4-5D6E-409C-BE32-E72D297353CC}">
              <c16:uniqueId val="{00000002-502D-44ED-B957-242F0E4F5B23}"/>
            </c:ext>
          </c:extLst>
        </c:ser>
        <c:ser>
          <c:idx val="3"/>
          <c:order val="3"/>
          <c:tx>
            <c:strRef>
              <c:f>'07 Cost Oahu'!$B$78</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Oahu'!A_Taxes</c:f>
              <c:numCache>
                <c:formatCode>0.00</c:formatCode>
                <c:ptCount val="8"/>
                <c:pt idx="0">
                  <c:v>3.6065</c:v>
                </c:pt>
                <c:pt idx="1">
                  <c:v>4.0903999999999998</c:v>
                </c:pt>
                <c:pt idx="2">
                  <c:v>4.4946000000000002</c:v>
                </c:pt>
                <c:pt idx="3">
                  <c:v>4.3026999999999997</c:v>
                </c:pt>
                <c:pt idx="4">
                  <c:v>4.0697000000000001</c:v>
                </c:pt>
                <c:pt idx="5">
                  <c:v>3.7759</c:v>
                </c:pt>
                <c:pt idx="6">
                  <c:v>3.8902000000000001</c:v>
                </c:pt>
                <c:pt idx="7">
                  <c:v>3.9502999999999999</c:v>
                </c:pt>
              </c:numCache>
            </c:numRef>
          </c:val>
          <c:extLst>
            <c:ext xmlns:c16="http://schemas.microsoft.com/office/drawing/2014/chart" uri="{C3380CC4-5D6E-409C-BE32-E72D297353CC}">
              <c16:uniqueId val="{00000003-502D-44ED-B957-242F0E4F5B23}"/>
            </c:ext>
          </c:extLst>
        </c:ser>
        <c:ser>
          <c:idx val="4"/>
          <c:order val="4"/>
          <c:tx>
            <c:strRef>
              <c:f>'07 Cost Oahu'!$B$79</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Oahu'!A_Return</c:f>
              <c:numCache>
                <c:formatCode>0.00</c:formatCode>
                <c:ptCount val="8"/>
                <c:pt idx="0">
                  <c:v>2.2623000000000002</c:v>
                </c:pt>
                <c:pt idx="1">
                  <c:v>2.2623000000000002</c:v>
                </c:pt>
                <c:pt idx="2">
                  <c:v>2.2623000000000002</c:v>
                </c:pt>
                <c:pt idx="3">
                  <c:v>2.2623000000000002</c:v>
                </c:pt>
                <c:pt idx="4">
                  <c:v>2.2623000000000002</c:v>
                </c:pt>
                <c:pt idx="5">
                  <c:v>2.2623000000000002</c:v>
                </c:pt>
                <c:pt idx="6">
                  <c:v>2.2623000000000002</c:v>
                </c:pt>
                <c:pt idx="7">
                  <c:v>2.2623000000000002</c:v>
                </c:pt>
              </c:numCache>
            </c:numRef>
          </c:val>
          <c:extLst>
            <c:ext xmlns:c16="http://schemas.microsoft.com/office/drawing/2014/chart" uri="{C3380CC4-5D6E-409C-BE32-E72D297353CC}">
              <c16:uniqueId val="{00000004-502D-44ED-B957-242F0E4F5B23}"/>
            </c:ext>
          </c:extLst>
        </c:ser>
        <c:ser>
          <c:idx val="5"/>
          <c:order val="5"/>
          <c:tx>
            <c:strRef>
              <c:f>'07 Cost Oahu'!$B$80</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Oahu'!A_Depreciation</c:f>
              <c:numCache>
                <c:formatCode>0.00</c:formatCode>
                <c:ptCount val="8"/>
                <c:pt idx="0">
                  <c:v>1.8517999999999999</c:v>
                </c:pt>
                <c:pt idx="1">
                  <c:v>1.8517999999999999</c:v>
                </c:pt>
                <c:pt idx="2">
                  <c:v>1.8517999999999999</c:v>
                </c:pt>
                <c:pt idx="3">
                  <c:v>1.8517999999999999</c:v>
                </c:pt>
                <c:pt idx="4">
                  <c:v>1.8517999999999999</c:v>
                </c:pt>
                <c:pt idx="5">
                  <c:v>1.8517999999999999</c:v>
                </c:pt>
                <c:pt idx="6">
                  <c:v>1.8517999999999999</c:v>
                </c:pt>
                <c:pt idx="7">
                  <c:v>1.8517999999999999</c:v>
                </c:pt>
              </c:numCache>
            </c:numRef>
          </c:val>
          <c:extLst>
            <c:ext xmlns:c16="http://schemas.microsoft.com/office/drawing/2014/chart" uri="{C3380CC4-5D6E-409C-BE32-E72D297353CC}">
              <c16:uniqueId val="{00000005-502D-44ED-B957-242F0E4F5B23}"/>
            </c:ext>
          </c:extLst>
        </c:ser>
        <c:ser>
          <c:idx val="8"/>
          <c:order val="6"/>
          <c:tx>
            <c:strRef>
              <c:f>'07 Cost Oahu'!$B$81</c:f>
              <c:strCache>
                <c:ptCount val="1"/>
                <c:pt idx="0">
                  <c:v>RBA</c:v>
                </c:pt>
              </c:strCache>
            </c:strRef>
          </c:tx>
          <c:spPr>
            <a:solidFill>
              <a:srgbClr val="74747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Oahu'!A_RBA</c:f>
              <c:numCache>
                <c:formatCode>0.00</c:formatCode>
                <c:ptCount val="8"/>
                <c:pt idx="0">
                  <c:v>1.7771999999999999</c:v>
                </c:pt>
                <c:pt idx="1">
                  <c:v>1.7388999999999999</c:v>
                </c:pt>
                <c:pt idx="2">
                  <c:v>1.7388999999999999</c:v>
                </c:pt>
                <c:pt idx="3">
                  <c:v>1.7388999999999999</c:v>
                </c:pt>
                <c:pt idx="4">
                  <c:v>2.0265</c:v>
                </c:pt>
                <c:pt idx="5">
                  <c:v>2.0598999999999998</c:v>
                </c:pt>
                <c:pt idx="6">
                  <c:v>2.0598999999999998</c:v>
                </c:pt>
                <c:pt idx="7">
                  <c:v>2.0598999999999998</c:v>
                </c:pt>
              </c:numCache>
            </c:numRef>
          </c:val>
          <c:extLst>
            <c:ext xmlns:c16="http://schemas.microsoft.com/office/drawing/2014/chart" uri="{C3380CC4-5D6E-409C-BE32-E72D297353CC}">
              <c16:uniqueId val="{00000006-502D-44ED-B957-242F0E4F5B23}"/>
            </c:ext>
          </c:extLst>
        </c:ser>
        <c:ser>
          <c:idx val="9"/>
          <c:order val="7"/>
          <c:tx>
            <c:strRef>
              <c:f>'07 Cost Oahu'!$B$85</c:f>
              <c:strCache>
                <c:ptCount val="1"/>
                <c:pt idx="0">
                  <c:v>PBF and Other</c:v>
                </c:pt>
              </c:strCache>
            </c:strRef>
          </c:tx>
          <c:spPr>
            <a:solidFill>
              <a:srgbClr val="BA009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Oahu'!A_PBF_and_Other</c:f>
              <c:numCache>
                <c:formatCode>#,##0.00</c:formatCode>
                <c:ptCount val="8"/>
                <c:pt idx="0">
                  <c:v>0.56200000000000006</c:v>
                </c:pt>
                <c:pt idx="1">
                  <c:v>0.5101</c:v>
                </c:pt>
                <c:pt idx="2">
                  <c:v>0.61160000000000003</c:v>
                </c:pt>
                <c:pt idx="3">
                  <c:v>0.5605</c:v>
                </c:pt>
                <c:pt idx="4" formatCode="0.00">
                  <c:v>0.59200000000000008</c:v>
                </c:pt>
                <c:pt idx="5" formatCode="0.00">
                  <c:v>0.60560000000000003</c:v>
                </c:pt>
                <c:pt idx="6" formatCode="0.00">
                  <c:v>0.69219999999999993</c:v>
                </c:pt>
                <c:pt idx="7" formatCode="0.00">
                  <c:v>0.69059999999999999</c:v>
                </c:pt>
              </c:numCache>
            </c:numRef>
          </c:val>
          <c:extLst>
            <c:ext xmlns:c16="http://schemas.microsoft.com/office/drawing/2014/chart" uri="{C3380CC4-5D6E-409C-BE32-E72D297353CC}">
              <c16:uniqueId val="{00000007-502D-44ED-B957-242F0E4F5B23}"/>
            </c:ext>
          </c:extLst>
        </c:ser>
        <c:ser>
          <c:idx val="6"/>
          <c:order val="8"/>
          <c:tx>
            <c:strRef>
              <c:f>'07 Cost Oahu'!$B$84</c:f>
              <c:strCache>
                <c:ptCount val="1"/>
                <c:pt idx="0">
                  <c:v>Total</c:v>
                </c:pt>
              </c:strCache>
            </c:strRef>
          </c:tx>
          <c:spPr>
            <a:noFill/>
          </c:spPr>
          <c:invertIfNegative val="0"/>
          <c:dLbls>
            <c:spPr>
              <a:no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Oahu'!A_Total</c:f>
              <c:numCache>
                <c:formatCode>#,##0.00</c:formatCode>
                <c:ptCount val="8"/>
                <c:pt idx="0">
                  <c:v>33.811299999999996</c:v>
                </c:pt>
                <c:pt idx="1">
                  <c:v>39.258000000000003</c:v>
                </c:pt>
                <c:pt idx="2">
                  <c:v>43.815299999999993</c:v>
                </c:pt>
                <c:pt idx="3">
                  <c:v>41.655900000000003</c:v>
                </c:pt>
                <c:pt idx="4" formatCode="0.00">
                  <c:v>39.033599999999993</c:v>
                </c:pt>
                <c:pt idx="5" formatCode="0.00">
                  <c:v>35.726999999999997</c:v>
                </c:pt>
                <c:pt idx="6" formatCode="0.00">
                  <c:v>37.029599999999995</c:v>
                </c:pt>
                <c:pt idx="7" formatCode="0.00">
                  <c:v>37.706599999999995</c:v>
                </c:pt>
              </c:numCache>
            </c:numRef>
          </c:val>
          <c:extLst>
            <c:ext xmlns:c16="http://schemas.microsoft.com/office/drawing/2014/chart" uri="{C3380CC4-5D6E-409C-BE32-E72D297353CC}">
              <c16:uniqueId val="{00000008-502D-44ED-B957-242F0E4F5B23}"/>
            </c:ext>
          </c:extLst>
        </c:ser>
        <c:dLbls>
          <c:showLegendKey val="0"/>
          <c:showVal val="1"/>
          <c:showCatName val="0"/>
          <c:showSerName val="0"/>
          <c:showPercent val="0"/>
          <c:showBubbleSize val="0"/>
        </c:dLbls>
        <c:gapWidth val="91"/>
        <c:overlap val="100"/>
        <c:axId val="115299072"/>
        <c:axId val="115300608"/>
      </c:barChart>
      <c:catAx>
        <c:axId val="115299072"/>
        <c:scaling>
          <c:orientation val="minMax"/>
        </c:scaling>
        <c:delete val="0"/>
        <c:axPos val="b"/>
        <c:majorGridlines/>
        <c:numFmt formatCode="General" sourceLinked="1"/>
        <c:majorTickMark val="none"/>
        <c:minorTickMark val="none"/>
        <c:tickLblPos val="nextTo"/>
        <c:crossAx val="115300608"/>
        <c:crosses val="autoZero"/>
        <c:auto val="1"/>
        <c:lblAlgn val="ctr"/>
        <c:lblOffset val="100"/>
        <c:noMultiLvlLbl val="0"/>
      </c:catAx>
      <c:valAx>
        <c:axId val="115300608"/>
        <c:scaling>
          <c:orientation val="minMax"/>
          <c:max val="50"/>
          <c:min val="0"/>
        </c:scaling>
        <c:delete val="0"/>
        <c:axPos val="l"/>
        <c:majorGridlines/>
        <c:numFmt formatCode="0.00" sourceLinked="1"/>
        <c:majorTickMark val="none"/>
        <c:minorTickMark val="none"/>
        <c:tickLblPos val="nextTo"/>
        <c:crossAx val="115299072"/>
        <c:crosses val="autoZero"/>
        <c:crossBetween val="between"/>
        <c:majorUnit val="10"/>
        <c:minorUnit val="5"/>
      </c:valAx>
      <c:spPr>
        <a:noFill/>
        <a:ln w="25400">
          <a:noFill/>
        </a:ln>
      </c:spPr>
    </c:plotArea>
    <c:legend>
      <c:legendPos val="b"/>
      <c:legendEntry>
        <c:idx val="8"/>
        <c:delete val="1"/>
      </c:legendEntry>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en-US" sz="1200"/>
              <a:t>Contributing Cost Components to Customer Rates, O</a:t>
            </a:r>
            <a:r>
              <a:rPr lang="en-US" sz="1200" b="1" i="0" u="none" strike="noStrike" baseline="0">
                <a:effectLst/>
              </a:rPr>
              <a:t>‘</a:t>
            </a:r>
            <a:r>
              <a:rPr lang="en-US" sz="1200"/>
              <a:t>ahu (%/kWh)</a:t>
            </a:r>
          </a:p>
        </c:rich>
      </c:tx>
      <c:overlay val="0"/>
    </c:title>
    <c:autoTitleDeleted val="0"/>
    <c:plotArea>
      <c:layout>
        <c:manualLayout>
          <c:layoutTarget val="inner"/>
          <c:xMode val="edge"/>
          <c:yMode val="edge"/>
          <c:x val="0.1001916070422704"/>
          <c:y val="9.8590331795803982E-2"/>
          <c:w val="0.87277981519433367"/>
          <c:h val="0.77833664969362071"/>
        </c:manualLayout>
      </c:layout>
      <c:barChart>
        <c:barDir val="col"/>
        <c:grouping val="stacked"/>
        <c:varyColors val="0"/>
        <c:ser>
          <c:idx val="0"/>
          <c:order val="0"/>
          <c:tx>
            <c:strRef>
              <c:f>'07 Cost Oahu'!$B$88</c:f>
              <c:strCache>
                <c:ptCount val="1"/>
                <c:pt idx="0">
                  <c:v>Fuel</c:v>
                </c:pt>
              </c:strCache>
            </c:strRef>
          </c:tx>
          <c:spPr>
            <a:solidFill>
              <a:srgbClr val="4572A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Oahu'!B_Fuel</c:f>
              <c:numCache>
                <c:formatCode>0.00%</c:formatCode>
                <c:ptCount val="8"/>
                <c:pt idx="0">
                  <c:v>0.27520976714885259</c:v>
                </c:pt>
                <c:pt idx="1">
                  <c:v>0.32524835702277238</c:v>
                </c:pt>
                <c:pt idx="2">
                  <c:v>0.42975627235235181</c:v>
                </c:pt>
                <c:pt idx="3">
                  <c:v>0.37823933704469231</c:v>
                </c:pt>
                <c:pt idx="4">
                  <c:v>0.36687366781439584</c:v>
                </c:pt>
                <c:pt idx="5">
                  <c:v>0.34434461331765898</c:v>
                </c:pt>
                <c:pt idx="6">
                  <c:v>0.33240974787737382</c:v>
                </c:pt>
                <c:pt idx="7">
                  <c:v>0.35456127044071867</c:v>
                </c:pt>
              </c:numCache>
            </c:numRef>
          </c:val>
          <c:extLst>
            <c:ext xmlns:c16="http://schemas.microsoft.com/office/drawing/2014/chart" uri="{C3380CC4-5D6E-409C-BE32-E72D297353CC}">
              <c16:uniqueId val="{00000000-D295-4B6A-8CB1-BF8646631399}"/>
            </c:ext>
          </c:extLst>
        </c:ser>
        <c:ser>
          <c:idx val="1"/>
          <c:order val="1"/>
          <c:tx>
            <c:strRef>
              <c:f>'07 Cost Oahu'!$B$89</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Oahu'!B_Purchased_Power</c:f>
              <c:numCache>
                <c:formatCode>0.00%</c:formatCode>
                <c:ptCount val="8"/>
                <c:pt idx="0">
                  <c:v>0.29937624403675694</c:v>
                </c:pt>
                <c:pt idx="1">
                  <c:v>0.29833155025727237</c:v>
                </c:pt>
                <c:pt idx="2">
                  <c:v>0.22143406526943787</c:v>
                </c:pt>
                <c:pt idx="3">
                  <c:v>0.26070256554293625</c:v>
                </c:pt>
                <c:pt idx="4">
                  <c:v>0.24560634940154127</c:v>
                </c:pt>
                <c:pt idx="5">
                  <c:v>0.239177652755619</c:v>
                </c:pt>
                <c:pt idx="6">
                  <c:v>0.26033767580530176</c:v>
                </c:pt>
                <c:pt idx="7">
                  <c:v>0.24394668307405071</c:v>
                </c:pt>
              </c:numCache>
            </c:numRef>
          </c:val>
          <c:extLst>
            <c:ext xmlns:c16="http://schemas.microsoft.com/office/drawing/2014/chart" uri="{C3380CC4-5D6E-409C-BE32-E72D297353CC}">
              <c16:uniqueId val="{00000001-D295-4B6A-8CB1-BF8646631399}"/>
            </c:ext>
          </c:extLst>
        </c:ser>
        <c:ser>
          <c:idx val="2"/>
          <c:order val="2"/>
          <c:tx>
            <c:strRef>
              <c:f>'07 Cost Oahu'!$B$90</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Oahu'!B_O_M</c:f>
              <c:numCache>
                <c:formatCode>0.00%</c:formatCode>
                <c:ptCount val="8"/>
                <c:pt idx="0">
                  <c:v>0.12788623921588346</c:v>
                </c:pt>
                <c:pt idx="1">
                  <c:v>0.11014315553517753</c:v>
                </c:pt>
                <c:pt idx="2">
                  <c:v>9.8686988335124959E-2</c:v>
                </c:pt>
                <c:pt idx="3">
                  <c:v>0.10380282264937259</c:v>
                </c:pt>
                <c:pt idx="4">
                  <c:v>0.11077635677979998</c:v>
                </c:pt>
                <c:pt idx="5">
                  <c:v>0.12102891370672042</c:v>
                </c:pt>
                <c:pt idx="6">
                  <c:v>0.11677144770669952</c:v>
                </c:pt>
                <c:pt idx="7">
                  <c:v>0.11467488450297827</c:v>
                </c:pt>
              </c:numCache>
            </c:numRef>
          </c:val>
          <c:extLst>
            <c:ext xmlns:c16="http://schemas.microsoft.com/office/drawing/2014/chart" uri="{C3380CC4-5D6E-409C-BE32-E72D297353CC}">
              <c16:uniqueId val="{00000002-D295-4B6A-8CB1-BF8646631399}"/>
            </c:ext>
          </c:extLst>
        </c:ser>
        <c:ser>
          <c:idx val="3"/>
          <c:order val="3"/>
          <c:tx>
            <c:strRef>
              <c:f>'07 Cost Oahu'!$B$91</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Oahu'!B_Taxes</c:f>
              <c:numCache>
                <c:formatCode>0.00%</c:formatCode>
                <c:ptCount val="8"/>
                <c:pt idx="0">
                  <c:v>0.10666552306477421</c:v>
                </c:pt>
                <c:pt idx="1">
                  <c:v>0.10419277599470171</c:v>
                </c:pt>
                <c:pt idx="2">
                  <c:v>0.10258060540496131</c:v>
                </c:pt>
                <c:pt idx="3">
                  <c:v>0.10329149052115065</c:v>
                </c:pt>
                <c:pt idx="4">
                  <c:v>0.10426145679619613</c:v>
                </c:pt>
                <c:pt idx="5">
                  <c:v>0.10568757522322055</c:v>
                </c:pt>
                <c:pt idx="6">
                  <c:v>0.10505649534426514</c:v>
                </c:pt>
                <c:pt idx="7">
                  <c:v>0.10476415269475371</c:v>
                </c:pt>
              </c:numCache>
            </c:numRef>
          </c:val>
          <c:extLst>
            <c:ext xmlns:c16="http://schemas.microsoft.com/office/drawing/2014/chart" uri="{C3380CC4-5D6E-409C-BE32-E72D297353CC}">
              <c16:uniqueId val="{00000003-D295-4B6A-8CB1-BF8646631399}"/>
            </c:ext>
          </c:extLst>
        </c:ser>
        <c:ser>
          <c:idx val="4"/>
          <c:order val="4"/>
          <c:tx>
            <c:strRef>
              <c:f>'07 Cost Oahu'!$B$92</c:f>
              <c:strCache>
                <c:ptCount val="1"/>
                <c:pt idx="0">
                  <c:v>Return</c:v>
                </c:pt>
              </c:strCache>
            </c:strRef>
          </c:tx>
          <c:spPr>
            <a:solidFill>
              <a:srgbClr val="01819C"/>
            </a:solidFill>
          </c:spPr>
          <c:invertIfNegative val="0"/>
          <c:dLbls>
            <c:dLbl>
              <c:idx val="6"/>
              <c:layout>
                <c:manualLayout>
                  <c:x val="0"/>
                  <c:y val="-2.0484004245924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95-4B6A-8CB1-BF864663139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Oahu'!B_Return</c:f>
              <c:numCache>
                <c:formatCode>0.00%</c:formatCode>
                <c:ptCount val="8"/>
                <c:pt idx="0">
                  <c:v>6.6909583482445231E-2</c:v>
                </c:pt>
                <c:pt idx="1">
                  <c:v>5.7626471037750267E-2</c:v>
                </c:pt>
                <c:pt idx="2">
                  <c:v>5.1632648869230621E-2</c:v>
                </c:pt>
                <c:pt idx="3">
                  <c:v>5.4309233505937936E-2</c:v>
                </c:pt>
                <c:pt idx="4">
                  <c:v>5.7957759468765385E-2</c:v>
                </c:pt>
                <c:pt idx="5">
                  <c:v>6.3321857418758939E-2</c:v>
                </c:pt>
                <c:pt idx="6">
                  <c:v>6.1094367749044025E-2</c:v>
                </c:pt>
                <c:pt idx="7">
                  <c:v>5.9997454026616041E-2</c:v>
                </c:pt>
              </c:numCache>
            </c:numRef>
          </c:val>
          <c:extLst>
            <c:ext xmlns:c16="http://schemas.microsoft.com/office/drawing/2014/chart" uri="{C3380CC4-5D6E-409C-BE32-E72D297353CC}">
              <c16:uniqueId val="{00000005-D295-4B6A-8CB1-BF8646631399}"/>
            </c:ext>
          </c:extLst>
        </c:ser>
        <c:ser>
          <c:idx val="5"/>
          <c:order val="5"/>
          <c:tx>
            <c:strRef>
              <c:f>'07 Cost Oahu'!$B$93</c:f>
              <c:strCache>
                <c:ptCount val="1"/>
                <c:pt idx="0">
                  <c:v>Depreciation</c:v>
                </c:pt>
              </c:strCache>
            </c:strRef>
          </c:tx>
          <c:spPr>
            <a:solidFill>
              <a:srgbClr val="A16600"/>
            </a:solidFill>
          </c:spPr>
          <c:invertIfNegative val="0"/>
          <c:dLbls>
            <c:dLbl>
              <c:idx val="6"/>
              <c:layout>
                <c:manualLayout>
                  <c:x val="0"/>
                  <c:y val="2.384651946593588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95-4B6A-8CB1-BF864663139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Oahu'!B_Depreciation</c:f>
              <c:numCache>
                <c:formatCode>0.00%</c:formatCode>
                <c:ptCount val="8"/>
                <c:pt idx="0">
                  <c:v>5.4768672012019654E-2</c:v>
                </c:pt>
                <c:pt idx="1">
                  <c:v>4.7170003566152113E-2</c:v>
                </c:pt>
                <c:pt idx="2">
                  <c:v>4.2263775439173076E-2</c:v>
                </c:pt>
                <c:pt idx="3">
                  <c:v>4.4454687091144349E-2</c:v>
                </c:pt>
                <c:pt idx="4">
                  <c:v>4.7441178881783903E-2</c:v>
                </c:pt>
                <c:pt idx="5">
                  <c:v>5.1831947826573743E-2</c:v>
                </c:pt>
                <c:pt idx="6">
                  <c:v>5.0008641735260442E-2</c:v>
                </c:pt>
                <c:pt idx="7">
                  <c:v>4.9110765754536344E-2</c:v>
                </c:pt>
              </c:numCache>
            </c:numRef>
          </c:val>
          <c:extLst>
            <c:ext xmlns:c16="http://schemas.microsoft.com/office/drawing/2014/chart" uri="{C3380CC4-5D6E-409C-BE32-E72D297353CC}">
              <c16:uniqueId val="{00000007-D295-4B6A-8CB1-BF8646631399}"/>
            </c:ext>
          </c:extLst>
        </c:ser>
        <c:ser>
          <c:idx val="8"/>
          <c:order val="6"/>
          <c:tx>
            <c:strRef>
              <c:f>'07 Cost Oahu'!$B$94</c:f>
              <c:strCache>
                <c:ptCount val="1"/>
                <c:pt idx="0">
                  <c:v>RBA</c:v>
                </c:pt>
              </c:strCache>
            </c:strRef>
          </c:tx>
          <c:spPr>
            <a:solidFill>
              <a:srgbClr val="747474"/>
            </a:solidFill>
          </c:spPr>
          <c:invertIfNegative val="0"/>
          <c:dLbls>
            <c:dLbl>
              <c:idx val="6"/>
              <c:layout>
                <c:manualLayout>
                  <c:x val="1.713796058269066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95-4B6A-8CB1-BF864663139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Oahu'!B_RBA</c:f>
              <c:numCache>
                <c:formatCode>0.00%</c:formatCode>
                <c:ptCount val="8"/>
                <c:pt idx="0">
                  <c:v>5.2562309050524531E-2</c:v>
                </c:pt>
                <c:pt idx="1">
                  <c:v>4.4294156605023172E-2</c:v>
                </c:pt>
                <c:pt idx="2">
                  <c:v>3.9687049957434967E-2</c:v>
                </c:pt>
                <c:pt idx="3">
                  <c:v>4.1744386749536073E-2</c:v>
                </c:pt>
                <c:pt idx="4">
                  <c:v>5.1916810132808668E-2</c:v>
                </c:pt>
                <c:pt idx="5">
                  <c:v>5.7656674223976266E-2</c:v>
                </c:pt>
                <c:pt idx="6">
                  <c:v>5.5628470196815522E-2</c:v>
                </c:pt>
                <c:pt idx="7">
                  <c:v>5.4629693475412799E-2</c:v>
                </c:pt>
              </c:numCache>
            </c:numRef>
          </c:val>
          <c:extLst>
            <c:ext xmlns:c16="http://schemas.microsoft.com/office/drawing/2014/chart" uri="{C3380CC4-5D6E-409C-BE32-E72D297353CC}">
              <c16:uniqueId val="{00000009-D295-4B6A-8CB1-BF8646631399}"/>
            </c:ext>
          </c:extLst>
        </c:ser>
        <c:ser>
          <c:idx val="9"/>
          <c:order val="7"/>
          <c:tx>
            <c:strRef>
              <c:f>'07 Cost Oahu'!$B$98</c:f>
              <c:strCache>
                <c:ptCount val="1"/>
                <c:pt idx="0">
                  <c:v>PBF and Other</c:v>
                </c:pt>
              </c:strCache>
            </c:strRef>
          </c:tx>
          <c:spPr>
            <a:solidFill>
              <a:srgbClr val="BA0095"/>
            </a:solidFill>
          </c:spPr>
          <c:invertIfNegative val="0"/>
          <c:dLbls>
            <c:dLbl>
              <c:idx val="6"/>
              <c:layout>
                <c:manualLayout>
                  <c:x val="0"/>
                  <c:y val="-2.60167337927486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295-4B6A-8CB1-BF8646631399}"/>
                </c:ext>
              </c:extLst>
            </c:dLbl>
            <c:dLbl>
              <c:idx val="7"/>
              <c:layout>
                <c:manualLayout>
                  <c:x val="1.7137960582690661E-3"/>
                  <c:y val="-2.60146853923238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295-4B6A-8CB1-BF864663139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Oahu'!A_qtr</c:f>
              <c:strCache>
                <c:ptCount val="8"/>
                <c:pt idx="0">
                  <c:v>Q1 2022</c:v>
                </c:pt>
                <c:pt idx="1">
                  <c:v>Q2 2022</c:v>
                </c:pt>
                <c:pt idx="2">
                  <c:v>Q3 2022</c:v>
                </c:pt>
                <c:pt idx="3">
                  <c:v>Q4 2022</c:v>
                </c:pt>
                <c:pt idx="4">
                  <c:v>Q1 2023</c:v>
                </c:pt>
                <c:pt idx="5">
                  <c:v>Q2 2023</c:v>
                </c:pt>
                <c:pt idx="6">
                  <c:v>Q3 2023</c:v>
                </c:pt>
                <c:pt idx="7">
                  <c:v>Q4 2023</c:v>
                </c:pt>
              </c:strCache>
            </c:strRef>
          </c:cat>
          <c:val>
            <c:numRef>
              <c:f>'07 Cost Oahu'!B_PBF_and_Other</c:f>
              <c:numCache>
                <c:formatCode>0.00%</c:formatCode>
                <c:ptCount val="8"/>
                <c:pt idx="0">
                  <c:v>1.6621661988743413E-2</c:v>
                </c:pt>
                <c:pt idx="1">
                  <c:v>1.2993529981150338E-2</c:v>
                </c:pt>
                <c:pt idx="2">
                  <c:v>1.3958594372285483E-2</c:v>
                </c:pt>
                <c:pt idx="3">
                  <c:v>1.3455476895229726E-2</c:v>
                </c:pt>
                <c:pt idx="4">
                  <c:v>1.5166420724708973E-2</c:v>
                </c:pt>
                <c:pt idx="5">
                  <c:v>1.6950765527472222E-2</c:v>
                </c:pt>
                <c:pt idx="6">
                  <c:v>1.8693153585239916E-2</c:v>
                </c:pt>
                <c:pt idx="7">
                  <c:v>1.8315096030933578E-2</c:v>
                </c:pt>
              </c:numCache>
            </c:numRef>
          </c:val>
          <c:extLst>
            <c:ext xmlns:c16="http://schemas.microsoft.com/office/drawing/2014/chart" uri="{C3380CC4-5D6E-409C-BE32-E72D297353CC}">
              <c16:uniqueId val="{0000000C-D295-4B6A-8CB1-BF8646631399}"/>
            </c:ext>
          </c:extLst>
        </c:ser>
        <c:dLbls>
          <c:showLegendKey val="0"/>
          <c:showVal val="1"/>
          <c:showCatName val="0"/>
          <c:showSerName val="0"/>
          <c:showPercent val="0"/>
          <c:showBubbleSize val="0"/>
        </c:dLbls>
        <c:gapWidth val="91"/>
        <c:overlap val="100"/>
        <c:axId val="119666176"/>
        <c:axId val="119667712"/>
      </c:barChart>
      <c:catAx>
        <c:axId val="119666176"/>
        <c:scaling>
          <c:orientation val="minMax"/>
        </c:scaling>
        <c:delete val="0"/>
        <c:axPos val="b"/>
        <c:majorGridlines/>
        <c:numFmt formatCode="General" sourceLinked="1"/>
        <c:majorTickMark val="none"/>
        <c:minorTickMark val="none"/>
        <c:tickLblPos val="nextTo"/>
        <c:crossAx val="119667712"/>
        <c:crosses val="autoZero"/>
        <c:auto val="1"/>
        <c:lblAlgn val="ctr"/>
        <c:lblOffset val="100"/>
        <c:noMultiLvlLbl val="0"/>
      </c:catAx>
      <c:valAx>
        <c:axId val="119667712"/>
        <c:scaling>
          <c:orientation val="minMax"/>
          <c:max val="1"/>
          <c:min val="0"/>
        </c:scaling>
        <c:delete val="0"/>
        <c:axPos val="l"/>
        <c:majorGridlines/>
        <c:numFmt formatCode="0.00%" sourceLinked="1"/>
        <c:majorTickMark val="none"/>
        <c:minorTickMark val="none"/>
        <c:tickLblPos val="nextTo"/>
        <c:crossAx val="119666176"/>
        <c:crosses val="autoZero"/>
        <c:crossBetween val="between"/>
        <c:majorUnit val="0.1"/>
      </c:valAx>
    </c:plotArea>
    <c:legend>
      <c:legendPos val="b"/>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en-US" sz="1400"/>
              <a:t>Contributing Cost Components to Customer Rates, </a:t>
            </a:r>
            <a:r>
              <a:rPr lang="en-US" sz="1200"/>
              <a:t>Hawai</a:t>
            </a:r>
            <a:r>
              <a:rPr lang="en-US" sz="1200" b="1" i="0" u="none" strike="noStrike" baseline="0">
                <a:effectLst/>
              </a:rPr>
              <a:t>‘</a:t>
            </a:r>
            <a:r>
              <a:rPr lang="en-US" sz="1200"/>
              <a:t>i Island (cents per kWh)</a:t>
            </a:r>
          </a:p>
        </c:rich>
      </c:tx>
      <c:layout>
        <c:manualLayout>
          <c:xMode val="edge"/>
          <c:yMode val="edge"/>
          <c:x val="0.12473677895242948"/>
          <c:y val="1.5765737727918259E-2"/>
        </c:manualLayout>
      </c:layout>
      <c:overlay val="0"/>
    </c:title>
    <c:autoTitleDeleted val="0"/>
    <c:plotArea>
      <c:layout>
        <c:manualLayout>
          <c:layoutTarget val="inner"/>
          <c:xMode val="edge"/>
          <c:yMode val="edge"/>
          <c:x val="0.13384897460329326"/>
          <c:y val="0.13302738588519042"/>
          <c:w val="0.69611868213655959"/>
          <c:h val="0.75467712874489545"/>
        </c:manualLayout>
      </c:layout>
      <c:barChart>
        <c:barDir val="col"/>
        <c:grouping val="stacked"/>
        <c:varyColors val="0"/>
        <c:ser>
          <c:idx val="0"/>
          <c:order val="0"/>
          <c:tx>
            <c:strRef>
              <c:f>'07 Cost Hawaii Island'!$B$9</c:f>
              <c:strCache>
                <c:ptCount val="1"/>
                <c:pt idx="0">
                  <c:v>Fuel</c:v>
                </c:pt>
              </c:strCache>
            </c:strRef>
          </c:tx>
          <c:spPr>
            <a:solidFill>
              <a:srgbClr val="4572A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Island'!$C$7,'07 Cost Hawaii Island'!$F$7)</c:f>
              <c:strCache>
                <c:ptCount val="2"/>
                <c:pt idx="0">
                  <c:v>January 2011</c:v>
                </c:pt>
                <c:pt idx="1">
                  <c:v>April 2012</c:v>
                </c:pt>
              </c:strCache>
            </c:strRef>
          </c:cat>
          <c:val>
            <c:numRef>
              <c:f>('07 Cost Hawaii Island'!$C$9,'07 Cost Hawaii Island'!$F$9)</c:f>
              <c:numCache>
                <c:formatCode>0.00</c:formatCode>
                <c:ptCount val="2"/>
                <c:pt idx="0">
                  <c:v>11.22</c:v>
                </c:pt>
                <c:pt idx="1">
                  <c:v>12.33</c:v>
                </c:pt>
              </c:numCache>
            </c:numRef>
          </c:val>
          <c:extLst>
            <c:ext xmlns:c16="http://schemas.microsoft.com/office/drawing/2014/chart" uri="{C3380CC4-5D6E-409C-BE32-E72D297353CC}">
              <c16:uniqueId val="{00000000-BEF7-43A1-9EBA-E13F041F7B1A}"/>
            </c:ext>
          </c:extLst>
        </c:ser>
        <c:ser>
          <c:idx val="1"/>
          <c:order val="1"/>
          <c:tx>
            <c:strRef>
              <c:f>'07 Cost Hawaii Island'!$B$10</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Island'!$C$7,'07 Cost Hawaii Island'!$F$7)</c:f>
              <c:strCache>
                <c:ptCount val="2"/>
                <c:pt idx="0">
                  <c:v>January 2011</c:v>
                </c:pt>
                <c:pt idx="1">
                  <c:v>April 2012</c:v>
                </c:pt>
              </c:strCache>
            </c:strRef>
          </c:cat>
          <c:val>
            <c:numRef>
              <c:f>('07 Cost Hawaii Island'!$C$10,'07 Cost Hawaii Island'!$F$10)</c:f>
              <c:numCache>
                <c:formatCode>0.00</c:formatCode>
                <c:ptCount val="2"/>
                <c:pt idx="0">
                  <c:v>10.28</c:v>
                </c:pt>
                <c:pt idx="1">
                  <c:v>12.16</c:v>
                </c:pt>
              </c:numCache>
            </c:numRef>
          </c:val>
          <c:extLst>
            <c:ext xmlns:c16="http://schemas.microsoft.com/office/drawing/2014/chart" uri="{C3380CC4-5D6E-409C-BE32-E72D297353CC}">
              <c16:uniqueId val="{00000001-BEF7-43A1-9EBA-E13F041F7B1A}"/>
            </c:ext>
          </c:extLst>
        </c:ser>
        <c:ser>
          <c:idx val="2"/>
          <c:order val="2"/>
          <c:tx>
            <c:strRef>
              <c:f>'07 Cost Hawaii Island'!$B$11</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Island'!$C$7,'07 Cost Hawaii Island'!$F$7)</c:f>
              <c:strCache>
                <c:ptCount val="2"/>
                <c:pt idx="0">
                  <c:v>January 2011</c:v>
                </c:pt>
                <c:pt idx="1">
                  <c:v>April 2012</c:v>
                </c:pt>
              </c:strCache>
            </c:strRef>
          </c:cat>
          <c:val>
            <c:numRef>
              <c:f>('07 Cost Hawaii Island'!$C$11,'07 Cost Hawaii Island'!$F$11)</c:f>
              <c:numCache>
                <c:formatCode>0.00</c:formatCode>
                <c:ptCount val="2"/>
                <c:pt idx="0">
                  <c:v>4.3499999999999996</c:v>
                </c:pt>
                <c:pt idx="1">
                  <c:v>4.59</c:v>
                </c:pt>
              </c:numCache>
            </c:numRef>
          </c:val>
          <c:extLst>
            <c:ext xmlns:c16="http://schemas.microsoft.com/office/drawing/2014/chart" uri="{C3380CC4-5D6E-409C-BE32-E72D297353CC}">
              <c16:uniqueId val="{00000002-BEF7-43A1-9EBA-E13F041F7B1A}"/>
            </c:ext>
          </c:extLst>
        </c:ser>
        <c:ser>
          <c:idx val="3"/>
          <c:order val="3"/>
          <c:tx>
            <c:strRef>
              <c:f>'07 Cost Hawaii Island'!$B$12</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Island'!$C$7,'07 Cost Hawaii Island'!$F$7)</c:f>
              <c:strCache>
                <c:ptCount val="2"/>
                <c:pt idx="0">
                  <c:v>January 2011</c:v>
                </c:pt>
                <c:pt idx="1">
                  <c:v>April 2012</c:v>
                </c:pt>
              </c:strCache>
            </c:strRef>
          </c:cat>
          <c:val>
            <c:numRef>
              <c:f>('07 Cost Hawaii Island'!$C$12,'07 Cost Hawaii Island'!$F$12)</c:f>
              <c:numCache>
                <c:formatCode>0.00</c:formatCode>
                <c:ptCount val="2"/>
                <c:pt idx="0">
                  <c:v>4.3499999999999996</c:v>
                </c:pt>
                <c:pt idx="1">
                  <c:v>5.15</c:v>
                </c:pt>
              </c:numCache>
            </c:numRef>
          </c:val>
          <c:extLst>
            <c:ext xmlns:c16="http://schemas.microsoft.com/office/drawing/2014/chart" uri="{C3380CC4-5D6E-409C-BE32-E72D297353CC}">
              <c16:uniqueId val="{00000003-BEF7-43A1-9EBA-E13F041F7B1A}"/>
            </c:ext>
          </c:extLst>
        </c:ser>
        <c:ser>
          <c:idx val="4"/>
          <c:order val="4"/>
          <c:tx>
            <c:strRef>
              <c:f>'07 Cost Hawaii Island'!$B$13</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Island'!$C$7,'07 Cost Hawaii Island'!$F$7)</c:f>
              <c:strCache>
                <c:ptCount val="2"/>
                <c:pt idx="0">
                  <c:v>January 2011</c:v>
                </c:pt>
                <c:pt idx="1">
                  <c:v>April 2012</c:v>
                </c:pt>
              </c:strCache>
            </c:strRef>
          </c:cat>
          <c:val>
            <c:numRef>
              <c:f>('07 Cost Hawaii Island'!$C$13,'07 Cost Hawaii Island'!$F$13)</c:f>
              <c:numCache>
                <c:formatCode>0.00</c:formatCode>
                <c:ptCount val="2"/>
                <c:pt idx="0">
                  <c:v>2.58</c:v>
                </c:pt>
                <c:pt idx="1">
                  <c:v>3.43</c:v>
                </c:pt>
              </c:numCache>
            </c:numRef>
          </c:val>
          <c:extLst>
            <c:ext xmlns:c16="http://schemas.microsoft.com/office/drawing/2014/chart" uri="{C3380CC4-5D6E-409C-BE32-E72D297353CC}">
              <c16:uniqueId val="{00000004-BEF7-43A1-9EBA-E13F041F7B1A}"/>
            </c:ext>
          </c:extLst>
        </c:ser>
        <c:ser>
          <c:idx val="5"/>
          <c:order val="5"/>
          <c:tx>
            <c:strRef>
              <c:f>'07 Cost Hawaii Island'!$B$14</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Island'!$C$7,'07 Cost Hawaii Island'!$F$7)</c:f>
              <c:strCache>
                <c:ptCount val="2"/>
                <c:pt idx="0">
                  <c:v>January 2011</c:v>
                </c:pt>
                <c:pt idx="1">
                  <c:v>April 2012</c:v>
                </c:pt>
              </c:strCache>
            </c:strRef>
          </c:cat>
          <c:val>
            <c:numRef>
              <c:f>('07 Cost Hawaii Island'!$C$14,'07 Cost Hawaii Island'!$F$14)</c:f>
              <c:numCache>
                <c:formatCode>0.00</c:formatCode>
                <c:ptCount val="2"/>
                <c:pt idx="0">
                  <c:v>2.5</c:v>
                </c:pt>
                <c:pt idx="1">
                  <c:v>2.78</c:v>
                </c:pt>
              </c:numCache>
            </c:numRef>
          </c:val>
          <c:extLst>
            <c:ext xmlns:c16="http://schemas.microsoft.com/office/drawing/2014/chart" uri="{C3380CC4-5D6E-409C-BE32-E72D297353CC}">
              <c16:uniqueId val="{00000005-BEF7-43A1-9EBA-E13F041F7B1A}"/>
            </c:ext>
          </c:extLst>
        </c:ser>
        <c:ser>
          <c:idx val="8"/>
          <c:order val="6"/>
          <c:tx>
            <c:strRef>
              <c:f>'07 Cost Hawaii Island'!$B$15</c:f>
              <c:strCache>
                <c:ptCount val="1"/>
                <c:pt idx="0">
                  <c:v>RBA</c:v>
                </c:pt>
              </c:strCache>
            </c:strRef>
          </c:tx>
          <c:spPr>
            <a:solidFill>
              <a:srgbClr val="74747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Island'!$C$7,'07 Cost Hawaii Island'!$F$7)</c:f>
              <c:strCache>
                <c:ptCount val="2"/>
                <c:pt idx="0">
                  <c:v>January 2011</c:v>
                </c:pt>
                <c:pt idx="1">
                  <c:v>April 2012</c:v>
                </c:pt>
              </c:strCache>
            </c:strRef>
          </c:cat>
          <c:val>
            <c:numRef>
              <c:f>('07 Cost Hawaii Island'!$C$15,'07 Cost Hawaii Island'!$F$15)</c:f>
              <c:numCache>
                <c:formatCode>0.00</c:formatCode>
                <c:ptCount val="2"/>
                <c:pt idx="0">
                  <c:v>0</c:v>
                </c:pt>
                <c:pt idx="1">
                  <c:v>0</c:v>
                </c:pt>
              </c:numCache>
            </c:numRef>
          </c:val>
          <c:extLst>
            <c:ext xmlns:c16="http://schemas.microsoft.com/office/drawing/2014/chart" uri="{C3380CC4-5D6E-409C-BE32-E72D297353CC}">
              <c16:uniqueId val="{00000006-BEF7-43A1-9EBA-E13F041F7B1A}"/>
            </c:ext>
          </c:extLst>
        </c:ser>
        <c:ser>
          <c:idx val="9"/>
          <c:order val="7"/>
          <c:tx>
            <c:strRef>
              <c:f>'07 Cost Hawaii Island'!$B$29</c:f>
              <c:strCache>
                <c:ptCount val="1"/>
                <c:pt idx="0">
                  <c:v>PBF, Other</c:v>
                </c:pt>
              </c:strCache>
            </c:strRef>
          </c:tx>
          <c:spPr>
            <a:solidFill>
              <a:srgbClr val="BA0095"/>
            </a:solidFill>
          </c:spPr>
          <c:invertIfNegative val="0"/>
          <c:dLbls>
            <c:dLbl>
              <c:idx val="0"/>
              <c:layout>
                <c:manualLayout>
                  <c:x val="0"/>
                  <c:y val="-1.2841089328818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F7-43A1-9EBA-E13F041F7B1A}"/>
                </c:ext>
              </c:extLst>
            </c:dLbl>
            <c:dLbl>
              <c:idx val="1"/>
              <c:layout>
                <c:manualLayout>
                  <c:x val="0"/>
                  <c:y val="-1.4981270883621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F7-43A1-9EBA-E13F041F7B1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Island'!$C$7,'07 Cost Hawaii Island'!$F$7)</c:f>
              <c:strCache>
                <c:ptCount val="2"/>
                <c:pt idx="0">
                  <c:v>January 2011</c:v>
                </c:pt>
                <c:pt idx="1">
                  <c:v>April 2012</c:v>
                </c:pt>
              </c:strCache>
            </c:strRef>
          </c:cat>
          <c:val>
            <c:numRef>
              <c:f>('07 Cost Hawaii Island'!$C$29,'07 Cost Hawaii Island'!$F$29)</c:f>
              <c:numCache>
                <c:formatCode>0.00</c:formatCode>
                <c:ptCount val="2"/>
                <c:pt idx="0">
                  <c:v>0.84</c:v>
                </c:pt>
                <c:pt idx="1">
                  <c:v>0.26999999999999996</c:v>
                </c:pt>
              </c:numCache>
            </c:numRef>
          </c:val>
          <c:extLst>
            <c:ext xmlns:c16="http://schemas.microsoft.com/office/drawing/2014/chart" uri="{C3380CC4-5D6E-409C-BE32-E72D297353CC}">
              <c16:uniqueId val="{00000009-BEF7-43A1-9EBA-E13F041F7B1A}"/>
            </c:ext>
          </c:extLst>
        </c:ser>
        <c:dLbls>
          <c:showLegendKey val="0"/>
          <c:showVal val="1"/>
          <c:showCatName val="0"/>
          <c:showSerName val="0"/>
          <c:showPercent val="0"/>
          <c:showBubbleSize val="0"/>
        </c:dLbls>
        <c:gapWidth val="91"/>
        <c:overlap val="100"/>
        <c:axId val="160221056"/>
        <c:axId val="160222592"/>
      </c:barChart>
      <c:catAx>
        <c:axId val="160221056"/>
        <c:scaling>
          <c:orientation val="minMax"/>
        </c:scaling>
        <c:delete val="0"/>
        <c:axPos val="b"/>
        <c:majorGridlines/>
        <c:numFmt formatCode="General" sourceLinked="0"/>
        <c:majorTickMark val="none"/>
        <c:minorTickMark val="none"/>
        <c:tickLblPos val="nextTo"/>
        <c:crossAx val="160222592"/>
        <c:crosses val="autoZero"/>
        <c:auto val="1"/>
        <c:lblAlgn val="ctr"/>
        <c:lblOffset val="100"/>
        <c:noMultiLvlLbl val="0"/>
      </c:catAx>
      <c:valAx>
        <c:axId val="160222592"/>
        <c:scaling>
          <c:orientation val="minMax"/>
          <c:max val="45"/>
          <c:min val="0"/>
        </c:scaling>
        <c:delete val="0"/>
        <c:axPos val="l"/>
        <c:majorGridlines/>
        <c:numFmt formatCode="0.00" sourceLinked="1"/>
        <c:majorTickMark val="none"/>
        <c:minorTickMark val="none"/>
        <c:tickLblPos val="nextTo"/>
        <c:crossAx val="160221056"/>
        <c:crosses val="autoZero"/>
        <c:crossBetween val="between"/>
        <c:majorUnit val="5"/>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sz="1100"/>
            </a:pPr>
            <a:r>
              <a:rPr lang="en-US" sz="1100"/>
              <a:t>Contributing Cost Components to Customer Rates, Hawai</a:t>
            </a:r>
            <a:r>
              <a:rPr lang="en-US" sz="1100" b="1" i="0" u="none" strike="noStrike" baseline="0">
                <a:effectLst/>
              </a:rPr>
              <a:t>‘</a:t>
            </a:r>
            <a:r>
              <a:rPr lang="en-US" sz="1100"/>
              <a:t>i Island (cents/kWh)</a:t>
            </a:r>
          </a:p>
        </c:rich>
      </c:tx>
      <c:overlay val="0"/>
    </c:title>
    <c:autoTitleDeleted val="0"/>
    <c:plotArea>
      <c:layout>
        <c:manualLayout>
          <c:layoutTarget val="inner"/>
          <c:xMode val="edge"/>
          <c:yMode val="edge"/>
          <c:x val="8.4258535690267214E-2"/>
          <c:y val="9.9688507405042842E-2"/>
          <c:w val="0.87397107621212877"/>
          <c:h val="0.76800327886942055"/>
        </c:manualLayout>
      </c:layout>
      <c:barChart>
        <c:barDir val="col"/>
        <c:grouping val="stacked"/>
        <c:varyColors val="0"/>
        <c:ser>
          <c:idx val="0"/>
          <c:order val="0"/>
          <c:tx>
            <c:strRef>
              <c:f>'07 Cost Hawaii Island'!$B$75</c:f>
              <c:strCache>
                <c:ptCount val="1"/>
                <c:pt idx="0">
                  <c:v>Fuel</c:v>
                </c:pt>
              </c:strCache>
            </c:strRef>
          </c:tx>
          <c:spPr>
            <a:solidFill>
              <a:srgbClr val="4572A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Island'!A_Fuel</c:f>
              <c:numCache>
                <c:formatCode>0.00</c:formatCode>
                <c:ptCount val="8"/>
                <c:pt idx="0">
                  <c:v>12.223599999999999</c:v>
                </c:pt>
                <c:pt idx="1">
                  <c:v>16.081800000000001</c:v>
                </c:pt>
                <c:pt idx="2">
                  <c:v>14.64</c:v>
                </c:pt>
                <c:pt idx="3">
                  <c:v>11.007999999999999</c:v>
                </c:pt>
                <c:pt idx="4">
                  <c:v>15.901</c:v>
                </c:pt>
                <c:pt idx="5">
                  <c:v>12.115500000000001</c:v>
                </c:pt>
                <c:pt idx="6">
                  <c:v>10.9603</c:v>
                </c:pt>
                <c:pt idx="7">
                  <c:v>14.2254</c:v>
                </c:pt>
              </c:numCache>
            </c:numRef>
          </c:val>
          <c:extLst>
            <c:ext xmlns:c16="http://schemas.microsoft.com/office/drawing/2014/chart" uri="{C3380CC4-5D6E-409C-BE32-E72D297353CC}">
              <c16:uniqueId val="{00000000-70FD-49BF-AF51-C06C0EC0D7C2}"/>
            </c:ext>
          </c:extLst>
        </c:ser>
        <c:ser>
          <c:idx val="1"/>
          <c:order val="1"/>
          <c:tx>
            <c:strRef>
              <c:f>'07 Cost Hawaii Island'!$B$76</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Island'!A_Purchased_Power</c:f>
              <c:numCache>
                <c:formatCode>0.00</c:formatCode>
                <c:ptCount val="8"/>
                <c:pt idx="0">
                  <c:v>10.4863</c:v>
                </c:pt>
                <c:pt idx="1">
                  <c:v>14.2555</c:v>
                </c:pt>
                <c:pt idx="2">
                  <c:v>12.116199999999999</c:v>
                </c:pt>
                <c:pt idx="3">
                  <c:v>13.4719</c:v>
                </c:pt>
                <c:pt idx="4">
                  <c:v>9.3184000000000005</c:v>
                </c:pt>
                <c:pt idx="5">
                  <c:v>9.907</c:v>
                </c:pt>
                <c:pt idx="6">
                  <c:v>10.109299999999999</c:v>
                </c:pt>
                <c:pt idx="7">
                  <c:v>10.5223</c:v>
                </c:pt>
              </c:numCache>
            </c:numRef>
          </c:val>
          <c:extLst>
            <c:ext xmlns:c16="http://schemas.microsoft.com/office/drawing/2014/chart" uri="{C3380CC4-5D6E-409C-BE32-E72D297353CC}">
              <c16:uniqueId val="{00000001-70FD-49BF-AF51-C06C0EC0D7C2}"/>
            </c:ext>
          </c:extLst>
        </c:ser>
        <c:ser>
          <c:idx val="2"/>
          <c:order val="2"/>
          <c:tx>
            <c:strRef>
              <c:f>'07 Cost Hawaii Island'!$B$77</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Island'!A_O_M</c:f>
              <c:numCache>
                <c:formatCode>0.00</c:formatCode>
                <c:ptCount val="8"/>
                <c:pt idx="0">
                  <c:v>6.5640000000000001</c:v>
                </c:pt>
                <c:pt idx="1">
                  <c:v>6.5640000000000001</c:v>
                </c:pt>
                <c:pt idx="2">
                  <c:v>6.5640000000000001</c:v>
                </c:pt>
                <c:pt idx="3">
                  <c:v>6.5640000000000001</c:v>
                </c:pt>
                <c:pt idx="4">
                  <c:v>6.5640000000000001</c:v>
                </c:pt>
                <c:pt idx="5">
                  <c:v>6.5640000000000001</c:v>
                </c:pt>
                <c:pt idx="6">
                  <c:v>6.5640000000000001</c:v>
                </c:pt>
                <c:pt idx="7">
                  <c:v>6.5640000000000001</c:v>
                </c:pt>
              </c:numCache>
            </c:numRef>
          </c:val>
          <c:extLst>
            <c:ext xmlns:c16="http://schemas.microsoft.com/office/drawing/2014/chart" uri="{C3380CC4-5D6E-409C-BE32-E72D297353CC}">
              <c16:uniqueId val="{00000002-70FD-49BF-AF51-C06C0EC0D7C2}"/>
            </c:ext>
          </c:extLst>
        </c:ser>
        <c:ser>
          <c:idx val="3"/>
          <c:order val="3"/>
          <c:tx>
            <c:strRef>
              <c:f>'07 Cost Hawaii Island'!$B$78</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Island'!A_Taxes</c:f>
              <c:numCache>
                <c:formatCode>0.00</c:formatCode>
                <c:ptCount val="8"/>
                <c:pt idx="0">
                  <c:v>4.6605999999999996</c:v>
                </c:pt>
                <c:pt idx="1">
                  <c:v>5.431</c:v>
                </c:pt>
                <c:pt idx="2">
                  <c:v>5.0873999999999997</c:v>
                </c:pt>
                <c:pt idx="3">
                  <c:v>4.8651999999999997</c:v>
                </c:pt>
                <c:pt idx="4">
                  <c:v>4.9311999999999996</c:v>
                </c:pt>
                <c:pt idx="5">
                  <c:v>4.6311</c:v>
                </c:pt>
                <c:pt idx="6">
                  <c:v>4.5427</c:v>
                </c:pt>
                <c:pt idx="7">
                  <c:v>4.9012000000000002</c:v>
                </c:pt>
              </c:numCache>
            </c:numRef>
          </c:val>
          <c:extLst>
            <c:ext xmlns:c16="http://schemas.microsoft.com/office/drawing/2014/chart" uri="{C3380CC4-5D6E-409C-BE32-E72D297353CC}">
              <c16:uniqueId val="{00000003-70FD-49BF-AF51-C06C0EC0D7C2}"/>
            </c:ext>
          </c:extLst>
        </c:ser>
        <c:ser>
          <c:idx val="4"/>
          <c:order val="4"/>
          <c:tx>
            <c:strRef>
              <c:f>'07 Cost Hawaii Island'!$B$79</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Island'!A_Return</c:f>
              <c:numCache>
                <c:formatCode>0.00</c:formatCode>
                <c:ptCount val="8"/>
                <c:pt idx="0">
                  <c:v>3.6892999999999998</c:v>
                </c:pt>
                <c:pt idx="1">
                  <c:v>3.6892999999999998</c:v>
                </c:pt>
                <c:pt idx="2">
                  <c:v>3.6892999999999998</c:v>
                </c:pt>
                <c:pt idx="3">
                  <c:v>3.6892999999999998</c:v>
                </c:pt>
                <c:pt idx="4">
                  <c:v>3.6892999999999998</c:v>
                </c:pt>
                <c:pt idx="5">
                  <c:v>3.6892999999999998</c:v>
                </c:pt>
                <c:pt idx="6">
                  <c:v>3.6892999999999998</c:v>
                </c:pt>
                <c:pt idx="7">
                  <c:v>3.6892999999999998</c:v>
                </c:pt>
              </c:numCache>
            </c:numRef>
          </c:val>
          <c:extLst>
            <c:ext xmlns:c16="http://schemas.microsoft.com/office/drawing/2014/chart" uri="{C3380CC4-5D6E-409C-BE32-E72D297353CC}">
              <c16:uniqueId val="{00000004-70FD-49BF-AF51-C06C0EC0D7C2}"/>
            </c:ext>
          </c:extLst>
        </c:ser>
        <c:ser>
          <c:idx val="5"/>
          <c:order val="5"/>
          <c:tx>
            <c:strRef>
              <c:f>'07 Cost Hawaii Island'!$B$80</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Island'!A_Depreciation</c:f>
              <c:numCache>
                <c:formatCode>0.00</c:formatCode>
                <c:ptCount val="8"/>
                <c:pt idx="0">
                  <c:v>3.3557000000000001</c:v>
                </c:pt>
                <c:pt idx="1">
                  <c:v>3.3557000000000001</c:v>
                </c:pt>
                <c:pt idx="2">
                  <c:v>3.3557000000000001</c:v>
                </c:pt>
                <c:pt idx="3">
                  <c:v>3.3557000000000001</c:v>
                </c:pt>
                <c:pt idx="4">
                  <c:v>3.3557000000000001</c:v>
                </c:pt>
                <c:pt idx="5">
                  <c:v>3.3557000000000001</c:v>
                </c:pt>
                <c:pt idx="6">
                  <c:v>3.3557000000000001</c:v>
                </c:pt>
                <c:pt idx="7">
                  <c:v>3.3557000000000001</c:v>
                </c:pt>
              </c:numCache>
            </c:numRef>
          </c:val>
          <c:extLst>
            <c:ext xmlns:c16="http://schemas.microsoft.com/office/drawing/2014/chart" uri="{C3380CC4-5D6E-409C-BE32-E72D297353CC}">
              <c16:uniqueId val="{00000005-70FD-49BF-AF51-C06C0EC0D7C2}"/>
            </c:ext>
          </c:extLst>
        </c:ser>
        <c:ser>
          <c:idx val="8"/>
          <c:order val="6"/>
          <c:tx>
            <c:strRef>
              <c:f>'07 Cost Hawaii Island'!$B$81</c:f>
              <c:strCache>
                <c:ptCount val="1"/>
                <c:pt idx="0">
                  <c:v>RBA</c:v>
                </c:pt>
              </c:strCache>
            </c:strRef>
          </c:tx>
          <c:spPr>
            <a:solidFill>
              <a:srgbClr val="74747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Island'!A_RBA</c:f>
              <c:numCache>
                <c:formatCode>0.00</c:formatCode>
                <c:ptCount val="8"/>
                <c:pt idx="0">
                  <c:v>0.94579999999999997</c:v>
                </c:pt>
                <c:pt idx="1">
                  <c:v>1.2490000000000001</c:v>
                </c:pt>
                <c:pt idx="2">
                  <c:v>1.2490000000000001</c:v>
                </c:pt>
                <c:pt idx="3">
                  <c:v>1.2490000000000001</c:v>
                </c:pt>
                <c:pt idx="4">
                  <c:v>1.1850000000000001</c:v>
                </c:pt>
                <c:pt idx="5">
                  <c:v>1.3026</c:v>
                </c:pt>
                <c:pt idx="6">
                  <c:v>1.3026</c:v>
                </c:pt>
                <c:pt idx="7">
                  <c:v>1.3026</c:v>
                </c:pt>
              </c:numCache>
            </c:numRef>
          </c:val>
          <c:extLst>
            <c:ext xmlns:c16="http://schemas.microsoft.com/office/drawing/2014/chart" uri="{C3380CC4-5D6E-409C-BE32-E72D297353CC}">
              <c16:uniqueId val="{00000006-70FD-49BF-AF51-C06C0EC0D7C2}"/>
            </c:ext>
          </c:extLst>
        </c:ser>
        <c:ser>
          <c:idx val="9"/>
          <c:order val="7"/>
          <c:tx>
            <c:strRef>
              <c:f>'07 Cost Hawaii Island'!$B$85</c:f>
              <c:strCache>
                <c:ptCount val="1"/>
                <c:pt idx="0">
                  <c:v>PBF and Other</c:v>
                </c:pt>
              </c:strCache>
            </c:strRef>
          </c:tx>
          <c:spPr>
            <a:solidFill>
              <a:srgbClr val="BA0095"/>
            </a:solidFill>
          </c:spPr>
          <c:invertIfNegative val="0"/>
          <c:dLbls>
            <c:dLbl>
              <c:idx val="0"/>
              <c:layout>
                <c:manualLayout>
                  <c:x val="0"/>
                  <c:y val="-8.00800800800800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0FD-49BF-AF51-C06C0EC0D7C2}"/>
                </c:ext>
              </c:extLst>
            </c:dLbl>
            <c:dLbl>
              <c:idx val="1"/>
              <c:layout>
                <c:manualLayout>
                  <c:x val="0"/>
                  <c:y val="-6.0060060060060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0FD-49BF-AF51-C06C0EC0D7C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Island'!A_PBF_and_Other</c:f>
              <c:numCache>
                <c:formatCode>0.00</c:formatCode>
                <c:ptCount val="8"/>
                <c:pt idx="0">
                  <c:v>0.60219999999999996</c:v>
                </c:pt>
                <c:pt idx="1">
                  <c:v>0.57179999999999997</c:v>
                </c:pt>
                <c:pt idx="2">
                  <c:v>0.64029999999999998</c:v>
                </c:pt>
                <c:pt idx="3">
                  <c:v>0.63829999999999998</c:v>
                </c:pt>
                <c:pt idx="4">
                  <c:v>0.63929999999999998</c:v>
                </c:pt>
                <c:pt idx="5">
                  <c:v>0.64090000000000003</c:v>
                </c:pt>
                <c:pt idx="6">
                  <c:v>0.70569999999999999</c:v>
                </c:pt>
                <c:pt idx="7">
                  <c:v>0.7044999999999999</c:v>
                </c:pt>
              </c:numCache>
            </c:numRef>
          </c:val>
          <c:extLst>
            <c:ext xmlns:c16="http://schemas.microsoft.com/office/drawing/2014/chart" uri="{C3380CC4-5D6E-409C-BE32-E72D297353CC}">
              <c16:uniqueId val="{00000009-70FD-49BF-AF51-C06C0EC0D7C2}"/>
            </c:ext>
          </c:extLst>
        </c:ser>
        <c:ser>
          <c:idx val="6"/>
          <c:order val="8"/>
          <c:tx>
            <c:strRef>
              <c:f>'07 Cost Hawaii Island'!$B$84</c:f>
              <c:strCache>
                <c:ptCount val="1"/>
                <c:pt idx="0">
                  <c:v>Total</c:v>
                </c:pt>
              </c:strCache>
            </c:strRef>
          </c:tx>
          <c:spPr>
            <a:noFill/>
          </c:spPr>
          <c:invertIfNegative val="0"/>
          <c:dLbls>
            <c:spPr>
              <a:no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Island'!A_Total</c:f>
              <c:numCache>
                <c:formatCode>0.00</c:formatCode>
                <c:ptCount val="8"/>
                <c:pt idx="0">
                  <c:v>42.527499999999996</c:v>
                </c:pt>
                <c:pt idx="1">
                  <c:v>51.198100000000004</c:v>
                </c:pt>
                <c:pt idx="2">
                  <c:v>47.34190000000001</c:v>
                </c:pt>
                <c:pt idx="3">
                  <c:v>44.841400000000007</c:v>
                </c:pt>
                <c:pt idx="4">
                  <c:v>45.583900000000007</c:v>
                </c:pt>
                <c:pt idx="5">
                  <c:v>42.206100000000006</c:v>
                </c:pt>
                <c:pt idx="6">
                  <c:v>41.229599999999998</c:v>
                </c:pt>
                <c:pt idx="7">
                  <c:v>45.265000000000001</c:v>
                </c:pt>
              </c:numCache>
            </c:numRef>
          </c:val>
          <c:extLst>
            <c:ext xmlns:c16="http://schemas.microsoft.com/office/drawing/2014/chart" uri="{C3380CC4-5D6E-409C-BE32-E72D297353CC}">
              <c16:uniqueId val="{0000000A-70FD-49BF-AF51-C06C0EC0D7C2}"/>
            </c:ext>
          </c:extLst>
        </c:ser>
        <c:dLbls>
          <c:showLegendKey val="0"/>
          <c:showVal val="1"/>
          <c:showCatName val="0"/>
          <c:showSerName val="0"/>
          <c:showPercent val="0"/>
          <c:showBubbleSize val="0"/>
        </c:dLbls>
        <c:gapWidth val="91"/>
        <c:overlap val="100"/>
        <c:axId val="119678848"/>
        <c:axId val="119680384"/>
      </c:barChart>
      <c:catAx>
        <c:axId val="119678848"/>
        <c:scaling>
          <c:orientation val="minMax"/>
        </c:scaling>
        <c:delete val="0"/>
        <c:axPos val="b"/>
        <c:majorGridlines/>
        <c:numFmt formatCode="General" sourceLinked="0"/>
        <c:majorTickMark val="none"/>
        <c:minorTickMark val="none"/>
        <c:tickLblPos val="nextTo"/>
        <c:crossAx val="119680384"/>
        <c:crosses val="autoZero"/>
        <c:auto val="1"/>
        <c:lblAlgn val="ctr"/>
        <c:lblOffset val="100"/>
        <c:noMultiLvlLbl val="0"/>
      </c:catAx>
      <c:valAx>
        <c:axId val="119680384"/>
        <c:scaling>
          <c:orientation val="minMax"/>
          <c:max val="55"/>
          <c:min val="0"/>
        </c:scaling>
        <c:delete val="0"/>
        <c:axPos val="l"/>
        <c:majorGridlines/>
        <c:numFmt formatCode="0.00" sourceLinked="1"/>
        <c:majorTickMark val="none"/>
        <c:minorTickMark val="none"/>
        <c:tickLblPos val="nextTo"/>
        <c:crossAx val="119678848"/>
        <c:crosses val="autoZero"/>
        <c:crossBetween val="between"/>
        <c:majorUnit val="5"/>
      </c:valAx>
      <c:spPr>
        <a:noFill/>
        <a:ln w="25400">
          <a:noFill/>
        </a:ln>
      </c:spPr>
    </c:plotArea>
    <c:legend>
      <c:legendPos val="b"/>
      <c:legendEntry>
        <c:idx val="8"/>
        <c:delete val="1"/>
      </c:legendEntry>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sz="1100"/>
            </a:pPr>
            <a:r>
              <a:rPr lang="en-US" sz="1100"/>
              <a:t>Contributing Cost Components to Customer Rates, Hawai</a:t>
            </a:r>
            <a:r>
              <a:rPr lang="en-US" sz="1100" b="1" i="0" u="none" strike="noStrike" baseline="0">
                <a:effectLst/>
              </a:rPr>
              <a:t>‘</a:t>
            </a:r>
            <a:r>
              <a:rPr lang="en-US" sz="1100"/>
              <a:t>i Island  (%/kWh)</a:t>
            </a:r>
          </a:p>
        </c:rich>
      </c:tx>
      <c:layout>
        <c:manualLayout>
          <c:xMode val="edge"/>
          <c:yMode val="edge"/>
          <c:x val="0.18198249619482496"/>
          <c:y val="2.8935185185185185E-2"/>
        </c:manualLayout>
      </c:layout>
      <c:overlay val="0"/>
    </c:title>
    <c:autoTitleDeleted val="0"/>
    <c:plotArea>
      <c:layout>
        <c:manualLayout>
          <c:layoutTarget val="inner"/>
          <c:xMode val="edge"/>
          <c:yMode val="edge"/>
          <c:x val="9.7904448843898262E-2"/>
          <c:y val="9.9688507405042842E-2"/>
          <c:w val="0.85885095083414431"/>
          <c:h val="0.76800327886942055"/>
        </c:manualLayout>
      </c:layout>
      <c:barChart>
        <c:barDir val="col"/>
        <c:grouping val="stacked"/>
        <c:varyColors val="0"/>
        <c:ser>
          <c:idx val="0"/>
          <c:order val="0"/>
          <c:tx>
            <c:strRef>
              <c:f>'07 Cost Hawaii Island'!$B$88</c:f>
              <c:strCache>
                <c:ptCount val="1"/>
                <c:pt idx="0">
                  <c:v>Fuel</c:v>
                </c:pt>
              </c:strCache>
            </c:strRef>
          </c:tx>
          <c:spPr>
            <a:solidFill>
              <a:srgbClr val="4572A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Island'!B_Fuel</c:f>
              <c:numCache>
                <c:formatCode>0.00%</c:formatCode>
                <c:ptCount val="8"/>
                <c:pt idx="0">
                  <c:v>0.2874281347363471</c:v>
                </c:pt>
                <c:pt idx="1">
                  <c:v>0.31410931265027414</c:v>
                </c:pt>
                <c:pt idx="2">
                  <c:v>0.30923980659838318</c:v>
                </c:pt>
                <c:pt idx="3">
                  <c:v>0.24548742902763956</c:v>
                </c:pt>
                <c:pt idx="4">
                  <c:v>0.34882930157358183</c:v>
                </c:pt>
                <c:pt idx="5">
                  <c:v>0.2870556625701024</c:v>
                </c:pt>
                <c:pt idx="6">
                  <c:v>0.26583571026641056</c:v>
                </c:pt>
                <c:pt idx="7">
                  <c:v>0.31426930299348282</c:v>
                </c:pt>
              </c:numCache>
            </c:numRef>
          </c:val>
          <c:extLst>
            <c:ext xmlns:c16="http://schemas.microsoft.com/office/drawing/2014/chart" uri="{C3380CC4-5D6E-409C-BE32-E72D297353CC}">
              <c16:uniqueId val="{00000000-0FD9-4A83-B8AA-F8A48B455A9F}"/>
            </c:ext>
          </c:extLst>
        </c:ser>
        <c:ser>
          <c:idx val="1"/>
          <c:order val="1"/>
          <c:tx>
            <c:strRef>
              <c:f>'07 Cost Hawaii Island'!$B$89</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Island'!B_Purchased_Power</c:f>
              <c:numCache>
                <c:formatCode>0.00%</c:formatCode>
                <c:ptCount val="8"/>
                <c:pt idx="0">
                  <c:v>0.24657692081594265</c:v>
                </c:pt>
                <c:pt idx="1">
                  <c:v>0.27843806703764395</c:v>
                </c:pt>
                <c:pt idx="2">
                  <c:v>0.25592973666033675</c:v>
                </c:pt>
                <c:pt idx="3">
                  <c:v>0.30043441997796672</c:v>
                </c:pt>
                <c:pt idx="4">
                  <c:v>0.20442305287612511</c:v>
                </c:pt>
                <c:pt idx="5">
                  <c:v>0.23472910313911965</c:v>
                </c:pt>
                <c:pt idx="6">
                  <c:v>0.24519519956536082</c:v>
                </c:pt>
                <c:pt idx="7">
                  <c:v>0.23245995802496408</c:v>
                </c:pt>
              </c:numCache>
            </c:numRef>
          </c:val>
          <c:extLst>
            <c:ext xmlns:c16="http://schemas.microsoft.com/office/drawing/2014/chart" uri="{C3380CC4-5D6E-409C-BE32-E72D297353CC}">
              <c16:uniqueId val="{00000001-0FD9-4A83-B8AA-F8A48B455A9F}"/>
            </c:ext>
          </c:extLst>
        </c:ser>
        <c:ser>
          <c:idx val="2"/>
          <c:order val="2"/>
          <c:tx>
            <c:strRef>
              <c:f>'07 Cost Hawaii Island'!$B$90</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Island'!B_O_M</c:f>
              <c:numCache>
                <c:formatCode>0.00%</c:formatCode>
                <c:ptCount val="8"/>
                <c:pt idx="0">
                  <c:v>0.15434718711422021</c:v>
                </c:pt>
                <c:pt idx="1">
                  <c:v>0.12820788271439759</c:v>
                </c:pt>
                <c:pt idx="2">
                  <c:v>0.13865096246665212</c:v>
                </c:pt>
                <c:pt idx="3">
                  <c:v>0.14638258395143772</c:v>
                </c:pt>
                <c:pt idx="4">
                  <c:v>0.14399820989428283</c:v>
                </c:pt>
                <c:pt idx="5">
                  <c:v>0.15552254294995271</c:v>
                </c:pt>
                <c:pt idx="6">
                  <c:v>0.15920600733453635</c:v>
                </c:pt>
                <c:pt idx="7">
                  <c:v>0.14501270297139071</c:v>
                </c:pt>
              </c:numCache>
            </c:numRef>
          </c:val>
          <c:extLst>
            <c:ext xmlns:c16="http://schemas.microsoft.com/office/drawing/2014/chart" uri="{C3380CC4-5D6E-409C-BE32-E72D297353CC}">
              <c16:uniqueId val="{00000002-0FD9-4A83-B8AA-F8A48B455A9F}"/>
            </c:ext>
          </c:extLst>
        </c:ser>
        <c:ser>
          <c:idx val="3"/>
          <c:order val="3"/>
          <c:tx>
            <c:strRef>
              <c:f>'07 Cost Hawaii Island'!$B$91</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Island'!B_Taxes</c:f>
              <c:numCache>
                <c:formatCode>0.00%</c:formatCode>
                <c:ptCount val="8"/>
                <c:pt idx="0">
                  <c:v>0.10959026512256775</c:v>
                </c:pt>
                <c:pt idx="1">
                  <c:v>0.10607815524404225</c:v>
                </c:pt>
                <c:pt idx="2">
                  <c:v>0.10746083279293815</c:v>
                </c:pt>
                <c:pt idx="3">
                  <c:v>0.10849795055462137</c:v>
                </c:pt>
                <c:pt idx="4">
                  <c:v>0.10817854549522965</c:v>
                </c:pt>
                <c:pt idx="5">
                  <c:v>0.10972584531619835</c:v>
                </c:pt>
                <c:pt idx="6">
                  <c:v>0.1101805498961911</c:v>
                </c:pt>
                <c:pt idx="7">
                  <c:v>0.10827791892190435</c:v>
                </c:pt>
              </c:numCache>
            </c:numRef>
          </c:val>
          <c:extLst>
            <c:ext xmlns:c16="http://schemas.microsoft.com/office/drawing/2014/chart" uri="{C3380CC4-5D6E-409C-BE32-E72D297353CC}">
              <c16:uniqueId val="{00000003-0FD9-4A83-B8AA-F8A48B455A9F}"/>
            </c:ext>
          </c:extLst>
        </c:ser>
        <c:ser>
          <c:idx val="4"/>
          <c:order val="4"/>
          <c:tx>
            <c:strRef>
              <c:f>'07 Cost Hawaii Island'!$B$92</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Island'!B_Return</c:f>
              <c:numCache>
                <c:formatCode>0.00%</c:formatCode>
                <c:ptCount val="8"/>
                <c:pt idx="0">
                  <c:v>8.6750925871494924E-2</c:v>
                </c:pt>
                <c:pt idx="1">
                  <c:v>7.2059314701131472E-2</c:v>
                </c:pt>
                <c:pt idx="2">
                  <c:v>7.7928853721544747E-2</c:v>
                </c:pt>
                <c:pt idx="3">
                  <c:v>8.2274416053022409E-2</c:v>
                </c:pt>
                <c:pt idx="4">
                  <c:v>8.0934277233847898E-2</c:v>
                </c:pt>
                <c:pt idx="5">
                  <c:v>8.7411535299399837E-2</c:v>
                </c:pt>
                <c:pt idx="6">
                  <c:v>8.9481828589168949E-2</c:v>
                </c:pt>
                <c:pt idx="7">
                  <c:v>8.1504473655141935E-2</c:v>
                </c:pt>
              </c:numCache>
            </c:numRef>
          </c:val>
          <c:extLst>
            <c:ext xmlns:c16="http://schemas.microsoft.com/office/drawing/2014/chart" uri="{C3380CC4-5D6E-409C-BE32-E72D297353CC}">
              <c16:uniqueId val="{00000004-0FD9-4A83-B8AA-F8A48B455A9F}"/>
            </c:ext>
          </c:extLst>
        </c:ser>
        <c:ser>
          <c:idx val="5"/>
          <c:order val="5"/>
          <c:tx>
            <c:strRef>
              <c:f>'07 Cost Hawaii Island'!$B$93</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Island'!B_Depreciation</c:f>
              <c:numCache>
                <c:formatCode>0.00%</c:formatCode>
                <c:ptCount val="8"/>
                <c:pt idx="0">
                  <c:v>7.8906589853624129E-2</c:v>
                </c:pt>
                <c:pt idx="1">
                  <c:v>6.554344790138697E-2</c:v>
                </c:pt>
                <c:pt idx="2">
                  <c:v>7.0882241735122573E-2</c:v>
                </c:pt>
                <c:pt idx="3">
                  <c:v>7.4834862426240031E-2</c:v>
                </c:pt>
                <c:pt idx="4">
                  <c:v>7.3615903860792947E-2</c:v>
                </c:pt>
                <c:pt idx="5">
                  <c:v>7.9507464560809926E-2</c:v>
                </c:pt>
                <c:pt idx="6">
                  <c:v>8.1390554359004219E-2</c:v>
                </c:pt>
                <c:pt idx="7">
                  <c:v>7.4134541036120619E-2</c:v>
                </c:pt>
              </c:numCache>
            </c:numRef>
          </c:val>
          <c:extLst>
            <c:ext xmlns:c16="http://schemas.microsoft.com/office/drawing/2014/chart" uri="{C3380CC4-5D6E-409C-BE32-E72D297353CC}">
              <c16:uniqueId val="{00000005-0FD9-4A83-B8AA-F8A48B455A9F}"/>
            </c:ext>
          </c:extLst>
        </c:ser>
        <c:ser>
          <c:idx val="8"/>
          <c:order val="6"/>
          <c:tx>
            <c:strRef>
              <c:f>'07 Cost Hawaii Island'!$B$94</c:f>
              <c:strCache>
                <c:ptCount val="1"/>
                <c:pt idx="0">
                  <c:v>RBA</c:v>
                </c:pt>
              </c:strCache>
            </c:strRef>
          </c:tx>
          <c:spPr>
            <a:solidFill>
              <a:srgbClr val="747474"/>
            </a:solidFill>
          </c:spPr>
          <c:invertIfNegative val="0"/>
          <c:dLbls>
            <c:dLbl>
              <c:idx val="6"/>
              <c:layout>
                <c:manualLayout>
                  <c:x val="1.4930940871475519E-3"/>
                  <c:y val="-1.642986844932930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D9-4A83-B8AA-F8A48B455A9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Island'!B_RBA</c:f>
              <c:numCache>
                <c:formatCode>0.00%</c:formatCode>
                <c:ptCount val="8"/>
                <c:pt idx="0">
                  <c:v>2.2239727235318325E-2</c:v>
                </c:pt>
                <c:pt idx="1">
                  <c:v>2.43954365494032E-2</c:v>
                </c:pt>
                <c:pt idx="2">
                  <c:v>2.6382549073864798E-2</c:v>
                </c:pt>
                <c:pt idx="3">
                  <c:v>2.7853724459985636E-2</c:v>
                </c:pt>
                <c:pt idx="4">
                  <c:v>2.5996020524790549E-2</c:v>
                </c:pt>
                <c:pt idx="5">
                  <c:v>3.0862837362371786E-2</c:v>
                </c:pt>
                <c:pt idx="6">
                  <c:v>3.1593806391524537E-2</c:v>
                </c:pt>
                <c:pt idx="7">
                  <c:v>2.8777200927869215E-2</c:v>
                </c:pt>
              </c:numCache>
            </c:numRef>
          </c:val>
          <c:extLst>
            <c:ext xmlns:c16="http://schemas.microsoft.com/office/drawing/2014/chart" uri="{C3380CC4-5D6E-409C-BE32-E72D297353CC}">
              <c16:uniqueId val="{00000007-0FD9-4A83-B8AA-F8A48B455A9F}"/>
            </c:ext>
          </c:extLst>
        </c:ser>
        <c:ser>
          <c:idx val="6"/>
          <c:order val="7"/>
          <c:tx>
            <c:strRef>
              <c:f>'07 Cost Hawaii Island'!$B$98</c:f>
              <c:strCache>
                <c:ptCount val="1"/>
                <c:pt idx="0">
                  <c:v>PBF and Other</c:v>
                </c:pt>
              </c:strCache>
            </c:strRef>
          </c:tx>
          <c:spPr>
            <a:solidFill>
              <a:srgbClr val="BA0095"/>
            </a:solidFill>
          </c:spPr>
          <c:invertIfNegative val="0"/>
          <c:dLbls>
            <c:dLbl>
              <c:idx val="6"/>
              <c:layout>
                <c:manualLayout>
                  <c:x val="0"/>
                  <c:y val="-2.0865932930648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D9-4A83-B8AA-F8A48B455A9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Hawaii Island'!A_qtr</c:f>
              <c:strCache>
                <c:ptCount val="8"/>
                <c:pt idx="0">
                  <c:v>Q1 2022</c:v>
                </c:pt>
                <c:pt idx="1">
                  <c:v>Q2 2022</c:v>
                </c:pt>
                <c:pt idx="2">
                  <c:v>Q3 2022</c:v>
                </c:pt>
                <c:pt idx="3">
                  <c:v>Q4 2022</c:v>
                </c:pt>
                <c:pt idx="4">
                  <c:v>Q1 2023</c:v>
                </c:pt>
                <c:pt idx="5">
                  <c:v>Q2 2023</c:v>
                </c:pt>
                <c:pt idx="6">
                  <c:v>Q3 2023</c:v>
                </c:pt>
                <c:pt idx="7">
                  <c:v>Q4 2023</c:v>
                </c:pt>
              </c:strCache>
            </c:strRef>
          </c:cat>
          <c:val>
            <c:numRef>
              <c:f>'07 Cost Hawaii Island'!B_PBF_and_Other</c:f>
              <c:numCache>
                <c:formatCode>0.00%</c:formatCode>
                <c:ptCount val="8"/>
                <c:pt idx="0">
                  <c:v>1.416024925048498E-2</c:v>
                </c:pt>
                <c:pt idx="1">
                  <c:v>1.1168383201720375E-2</c:v>
                </c:pt>
                <c:pt idx="2">
                  <c:v>1.3525016951157428E-2</c:v>
                </c:pt>
                <c:pt idx="3">
                  <c:v>1.4234613549086332E-2</c:v>
                </c:pt>
                <c:pt idx="4">
                  <c:v>1.4024688541349027E-2</c:v>
                </c:pt>
                <c:pt idx="5">
                  <c:v>1.5185008802045201E-2</c:v>
                </c:pt>
                <c:pt idx="6">
                  <c:v>1.7116343597803521E-2</c:v>
                </c:pt>
                <c:pt idx="7">
                  <c:v>1.5563901469126255E-2</c:v>
                </c:pt>
              </c:numCache>
            </c:numRef>
          </c:val>
          <c:extLst>
            <c:ext xmlns:c16="http://schemas.microsoft.com/office/drawing/2014/chart" uri="{C3380CC4-5D6E-409C-BE32-E72D297353CC}">
              <c16:uniqueId val="{00000009-0FD9-4A83-B8AA-F8A48B455A9F}"/>
            </c:ext>
          </c:extLst>
        </c:ser>
        <c:dLbls>
          <c:showLegendKey val="0"/>
          <c:showVal val="1"/>
          <c:showCatName val="0"/>
          <c:showSerName val="0"/>
          <c:showPercent val="0"/>
          <c:showBubbleSize val="0"/>
        </c:dLbls>
        <c:gapWidth val="91"/>
        <c:overlap val="100"/>
        <c:axId val="120394880"/>
        <c:axId val="120396416"/>
      </c:barChart>
      <c:catAx>
        <c:axId val="120394880"/>
        <c:scaling>
          <c:orientation val="minMax"/>
        </c:scaling>
        <c:delete val="0"/>
        <c:axPos val="b"/>
        <c:majorGridlines/>
        <c:numFmt formatCode="General" sourceLinked="0"/>
        <c:majorTickMark val="none"/>
        <c:minorTickMark val="none"/>
        <c:tickLblPos val="nextTo"/>
        <c:crossAx val="120396416"/>
        <c:crosses val="autoZero"/>
        <c:auto val="1"/>
        <c:lblAlgn val="ctr"/>
        <c:lblOffset val="100"/>
        <c:noMultiLvlLbl val="0"/>
      </c:catAx>
      <c:valAx>
        <c:axId val="120396416"/>
        <c:scaling>
          <c:orientation val="minMax"/>
          <c:max val="1"/>
          <c:min val="0"/>
        </c:scaling>
        <c:delete val="0"/>
        <c:axPos val="l"/>
        <c:majorGridlines/>
        <c:numFmt formatCode="0.00%" sourceLinked="1"/>
        <c:majorTickMark val="none"/>
        <c:minorTickMark val="none"/>
        <c:tickLblPos val="nextTo"/>
        <c:crossAx val="120394880"/>
        <c:crosses val="autoZero"/>
        <c:crossBetween val="between"/>
        <c:majorUnit val="0.1"/>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en-US" sz="1400"/>
              <a:t>Contributing Cost Components to Customer Rates, </a:t>
            </a:r>
            <a:r>
              <a:rPr lang="en-US" sz="1200"/>
              <a:t>Maui (cents per kWh)</a:t>
            </a:r>
          </a:p>
        </c:rich>
      </c:tx>
      <c:overlay val="0"/>
    </c:title>
    <c:autoTitleDeleted val="0"/>
    <c:plotArea>
      <c:layout>
        <c:manualLayout>
          <c:layoutTarget val="inner"/>
          <c:xMode val="edge"/>
          <c:yMode val="edge"/>
          <c:x val="6.1680049557840295E-2"/>
          <c:y val="0.1061885169060383"/>
          <c:w val="0.92073401697338408"/>
          <c:h val="0.75352717766885913"/>
        </c:manualLayout>
      </c:layout>
      <c:barChart>
        <c:barDir val="col"/>
        <c:grouping val="stacked"/>
        <c:varyColors val="0"/>
        <c:ser>
          <c:idx val="0"/>
          <c:order val="0"/>
          <c:tx>
            <c:strRef>
              <c:f>'07 Cost Maui'!$B$9</c:f>
              <c:strCache>
                <c:ptCount val="1"/>
                <c:pt idx="0">
                  <c:v>Fuel</c:v>
                </c:pt>
              </c:strCache>
            </c:strRef>
          </c:tx>
          <c:spPr>
            <a:solidFill>
              <a:srgbClr val="4572A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Maui'!$C$7,'07 Cost Maui'!$F$7,'07 Cost Maui'!$I$7)</c:f>
              <c:strCache>
                <c:ptCount val="3"/>
                <c:pt idx="0">
                  <c:v>January 2011</c:v>
                </c:pt>
                <c:pt idx="1">
                  <c:v>May 2012</c:v>
                </c:pt>
                <c:pt idx="2">
                  <c:v>August 2013</c:v>
                </c:pt>
              </c:strCache>
            </c:strRef>
          </c:cat>
          <c:val>
            <c:numRef>
              <c:f>('07 Cost Maui'!$C$9,'07 Cost Maui'!$F$9,'07 Cost Maui'!$I$9)</c:f>
              <c:numCache>
                <c:formatCode>0.00</c:formatCode>
                <c:ptCount val="3"/>
                <c:pt idx="0">
                  <c:v>16.899999999999999</c:v>
                </c:pt>
                <c:pt idx="1">
                  <c:v>22.02</c:v>
                </c:pt>
                <c:pt idx="2">
                  <c:v>14.8</c:v>
                </c:pt>
              </c:numCache>
            </c:numRef>
          </c:val>
          <c:extLst>
            <c:ext xmlns:c16="http://schemas.microsoft.com/office/drawing/2014/chart" uri="{C3380CC4-5D6E-409C-BE32-E72D297353CC}">
              <c16:uniqueId val="{00000000-5352-4A9D-AEAD-26E082C7FA9A}"/>
            </c:ext>
          </c:extLst>
        </c:ser>
        <c:ser>
          <c:idx val="1"/>
          <c:order val="1"/>
          <c:tx>
            <c:strRef>
              <c:f>'07 Cost Maui'!$B$10</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Maui'!$C$7,'07 Cost Maui'!$F$7,'07 Cost Maui'!$I$7)</c:f>
              <c:strCache>
                <c:ptCount val="3"/>
                <c:pt idx="0">
                  <c:v>January 2011</c:v>
                </c:pt>
                <c:pt idx="1">
                  <c:v>May 2012</c:v>
                </c:pt>
                <c:pt idx="2">
                  <c:v>August 2013</c:v>
                </c:pt>
              </c:strCache>
            </c:strRef>
          </c:cat>
          <c:val>
            <c:numRef>
              <c:f>('07 Cost Maui'!$C$10,'07 Cost Maui'!$F$10,'07 Cost Maui'!$I$10)</c:f>
              <c:numCache>
                <c:formatCode>0.00</c:formatCode>
                <c:ptCount val="3"/>
                <c:pt idx="0">
                  <c:v>1.8</c:v>
                </c:pt>
                <c:pt idx="1">
                  <c:v>2.84</c:v>
                </c:pt>
                <c:pt idx="2">
                  <c:v>7.01</c:v>
                </c:pt>
              </c:numCache>
            </c:numRef>
          </c:val>
          <c:extLst>
            <c:ext xmlns:c16="http://schemas.microsoft.com/office/drawing/2014/chart" uri="{C3380CC4-5D6E-409C-BE32-E72D297353CC}">
              <c16:uniqueId val="{00000001-5352-4A9D-AEAD-26E082C7FA9A}"/>
            </c:ext>
          </c:extLst>
        </c:ser>
        <c:ser>
          <c:idx val="2"/>
          <c:order val="2"/>
          <c:tx>
            <c:strRef>
              <c:f>'07 Cost Maui'!$B$11</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Maui'!$C$7,'07 Cost Maui'!$F$7,'07 Cost Maui'!$I$7)</c:f>
              <c:strCache>
                <c:ptCount val="3"/>
                <c:pt idx="0">
                  <c:v>January 2011</c:v>
                </c:pt>
                <c:pt idx="1">
                  <c:v>May 2012</c:v>
                </c:pt>
                <c:pt idx="2">
                  <c:v>August 2013</c:v>
                </c:pt>
              </c:strCache>
            </c:strRef>
          </c:cat>
          <c:val>
            <c:numRef>
              <c:f>('07 Cost Maui'!$C$11,'07 Cost Maui'!$F$11,'07 Cost Maui'!$I$11)</c:f>
              <c:numCache>
                <c:formatCode>0.00</c:formatCode>
                <c:ptCount val="3"/>
                <c:pt idx="0">
                  <c:v>3.5</c:v>
                </c:pt>
                <c:pt idx="1">
                  <c:v>4.16</c:v>
                </c:pt>
                <c:pt idx="2">
                  <c:v>4.83</c:v>
                </c:pt>
              </c:numCache>
            </c:numRef>
          </c:val>
          <c:extLst>
            <c:ext xmlns:c16="http://schemas.microsoft.com/office/drawing/2014/chart" uri="{C3380CC4-5D6E-409C-BE32-E72D297353CC}">
              <c16:uniqueId val="{00000002-5352-4A9D-AEAD-26E082C7FA9A}"/>
            </c:ext>
          </c:extLst>
        </c:ser>
        <c:ser>
          <c:idx val="3"/>
          <c:order val="3"/>
          <c:tx>
            <c:strRef>
              <c:f>'07 Cost Maui'!$B$12</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Maui'!$C$7,'07 Cost Maui'!$F$7,'07 Cost Maui'!$I$7)</c:f>
              <c:strCache>
                <c:ptCount val="3"/>
                <c:pt idx="0">
                  <c:v>January 2011</c:v>
                </c:pt>
                <c:pt idx="1">
                  <c:v>May 2012</c:v>
                </c:pt>
                <c:pt idx="2">
                  <c:v>August 2013</c:v>
                </c:pt>
              </c:strCache>
            </c:strRef>
          </c:cat>
          <c:val>
            <c:numRef>
              <c:f>('07 Cost Maui'!$C$12,'07 Cost Maui'!$F$12,'07 Cost Maui'!$I$12)</c:f>
              <c:numCache>
                <c:formatCode>0.00</c:formatCode>
                <c:ptCount val="3"/>
                <c:pt idx="0">
                  <c:v>4.04</c:v>
                </c:pt>
                <c:pt idx="1">
                  <c:v>4.7300000000000004</c:v>
                </c:pt>
                <c:pt idx="2">
                  <c:v>4.4800000000000004</c:v>
                </c:pt>
              </c:numCache>
            </c:numRef>
          </c:val>
          <c:extLst>
            <c:ext xmlns:c16="http://schemas.microsoft.com/office/drawing/2014/chart" uri="{C3380CC4-5D6E-409C-BE32-E72D297353CC}">
              <c16:uniqueId val="{00000003-5352-4A9D-AEAD-26E082C7FA9A}"/>
            </c:ext>
          </c:extLst>
        </c:ser>
        <c:ser>
          <c:idx val="4"/>
          <c:order val="4"/>
          <c:tx>
            <c:strRef>
              <c:f>'07 Cost Maui'!$B$13</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Maui'!$C$7,'07 Cost Maui'!$F$7,'07 Cost Maui'!$I$7)</c:f>
              <c:strCache>
                <c:ptCount val="3"/>
                <c:pt idx="0">
                  <c:v>January 2011</c:v>
                </c:pt>
                <c:pt idx="1">
                  <c:v>May 2012</c:v>
                </c:pt>
                <c:pt idx="2">
                  <c:v>August 2013</c:v>
                </c:pt>
              </c:strCache>
            </c:strRef>
          </c:cat>
          <c:val>
            <c:numRef>
              <c:f>('07 Cost Maui'!$C$13,'07 Cost Maui'!$F$13,'07 Cost Maui'!$I$13)</c:f>
              <c:numCache>
                <c:formatCode>0.00</c:formatCode>
                <c:ptCount val="3"/>
                <c:pt idx="0">
                  <c:v>2.63</c:v>
                </c:pt>
                <c:pt idx="1">
                  <c:v>2.73</c:v>
                </c:pt>
                <c:pt idx="2">
                  <c:v>2.5299999999999998</c:v>
                </c:pt>
              </c:numCache>
            </c:numRef>
          </c:val>
          <c:extLst>
            <c:ext xmlns:c16="http://schemas.microsoft.com/office/drawing/2014/chart" uri="{C3380CC4-5D6E-409C-BE32-E72D297353CC}">
              <c16:uniqueId val="{00000004-5352-4A9D-AEAD-26E082C7FA9A}"/>
            </c:ext>
          </c:extLst>
        </c:ser>
        <c:ser>
          <c:idx val="5"/>
          <c:order val="5"/>
          <c:tx>
            <c:strRef>
              <c:f>'07 Cost Maui'!$B$14</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Maui'!$C$7,'07 Cost Maui'!$F$7,'07 Cost Maui'!$I$7)</c:f>
              <c:strCache>
                <c:ptCount val="3"/>
                <c:pt idx="0">
                  <c:v>January 2011</c:v>
                </c:pt>
                <c:pt idx="1">
                  <c:v>May 2012</c:v>
                </c:pt>
                <c:pt idx="2">
                  <c:v>August 2013</c:v>
                </c:pt>
              </c:strCache>
            </c:strRef>
          </c:cat>
          <c:val>
            <c:numRef>
              <c:f>('07 Cost Maui'!$C$14,'07 Cost Maui'!$F$14,'07 Cost Maui'!$I$14)</c:f>
              <c:numCache>
                <c:formatCode>0.00</c:formatCode>
                <c:ptCount val="3"/>
                <c:pt idx="0">
                  <c:v>2.1</c:v>
                </c:pt>
                <c:pt idx="1">
                  <c:v>1.47</c:v>
                </c:pt>
                <c:pt idx="2">
                  <c:v>1.54</c:v>
                </c:pt>
              </c:numCache>
            </c:numRef>
          </c:val>
          <c:extLst>
            <c:ext xmlns:c16="http://schemas.microsoft.com/office/drawing/2014/chart" uri="{C3380CC4-5D6E-409C-BE32-E72D297353CC}">
              <c16:uniqueId val="{00000005-5352-4A9D-AEAD-26E082C7FA9A}"/>
            </c:ext>
          </c:extLst>
        </c:ser>
        <c:ser>
          <c:idx val="8"/>
          <c:order val="6"/>
          <c:tx>
            <c:strRef>
              <c:f>'07 Cost Maui'!$B$15</c:f>
              <c:strCache>
                <c:ptCount val="1"/>
                <c:pt idx="0">
                  <c:v>RBA</c:v>
                </c:pt>
              </c:strCache>
            </c:strRef>
          </c:tx>
          <c:spPr>
            <a:solidFill>
              <a:srgbClr val="747474"/>
            </a:solidFill>
          </c:spPr>
          <c:invertIfNegative val="0"/>
          <c:dLbls>
            <c:dLbl>
              <c:idx val="1"/>
              <c:layout>
                <c:manualLayout>
                  <c:x val="-5.8619101056394607E-17"/>
                  <c:y val="-2.85510413936142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52-4A9D-AEAD-26E082C7FA9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Maui'!$C$7,'07 Cost Maui'!$F$7,'07 Cost Maui'!$I$7)</c:f>
              <c:strCache>
                <c:ptCount val="3"/>
                <c:pt idx="0">
                  <c:v>January 2011</c:v>
                </c:pt>
                <c:pt idx="1">
                  <c:v>May 2012</c:v>
                </c:pt>
                <c:pt idx="2">
                  <c:v>August 2013</c:v>
                </c:pt>
              </c:strCache>
            </c:strRef>
          </c:cat>
          <c:val>
            <c:numRef>
              <c:f>('07 Cost Maui'!$C$15,'07 Cost Maui'!$F$15,'07 Cost Maui'!$I$15)</c:f>
              <c:numCache>
                <c:formatCode>0.00</c:formatCode>
                <c:ptCount val="3"/>
                <c:pt idx="0">
                  <c:v>0</c:v>
                </c:pt>
                <c:pt idx="1">
                  <c:v>0</c:v>
                </c:pt>
                <c:pt idx="2">
                  <c:v>0.74</c:v>
                </c:pt>
              </c:numCache>
            </c:numRef>
          </c:val>
          <c:extLst>
            <c:ext xmlns:c16="http://schemas.microsoft.com/office/drawing/2014/chart" uri="{C3380CC4-5D6E-409C-BE32-E72D297353CC}">
              <c16:uniqueId val="{00000007-5352-4A9D-AEAD-26E082C7FA9A}"/>
            </c:ext>
          </c:extLst>
        </c:ser>
        <c:ser>
          <c:idx val="9"/>
          <c:order val="7"/>
          <c:tx>
            <c:strRef>
              <c:f>'07 Cost Maui'!$B$27</c:f>
              <c:strCache>
                <c:ptCount val="1"/>
                <c:pt idx="0">
                  <c:v>PBF, Other</c:v>
                </c:pt>
              </c:strCache>
            </c:strRef>
          </c:tx>
          <c:spPr>
            <a:solidFill>
              <a:srgbClr val="BA0095"/>
            </a:solidFill>
          </c:spPr>
          <c:invertIfNegative val="0"/>
          <c:dLbls>
            <c:dLbl>
              <c:idx val="0"/>
              <c:layout>
                <c:manualLayout>
                  <c:x val="0"/>
                  <c:y val="-1.71306248361687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52-4A9D-AEAD-26E082C7FA9A}"/>
                </c:ext>
              </c:extLst>
            </c:dLbl>
            <c:dLbl>
              <c:idx val="1"/>
              <c:layout>
                <c:manualLayout>
                  <c:x val="-5.8619101056394607E-17"/>
                  <c:y val="-1.9985728975530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52-4A9D-AEAD-26E082C7FA9A}"/>
                </c:ext>
              </c:extLst>
            </c:dLbl>
            <c:dLbl>
              <c:idx val="2"/>
              <c:layout>
                <c:manualLayout>
                  <c:x val="0"/>
                  <c:y val="-1.4275520696807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352-4A9D-AEAD-26E082C7FA9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Maui'!$C$7,'07 Cost Maui'!$F$7,'07 Cost Maui'!$I$7)</c:f>
              <c:strCache>
                <c:ptCount val="3"/>
                <c:pt idx="0">
                  <c:v>January 2011</c:v>
                </c:pt>
                <c:pt idx="1">
                  <c:v>May 2012</c:v>
                </c:pt>
                <c:pt idx="2">
                  <c:v>August 2013</c:v>
                </c:pt>
              </c:strCache>
            </c:strRef>
          </c:cat>
          <c:val>
            <c:numRef>
              <c:f>('07 Cost Maui'!$C$27,'07 Cost Maui'!$F$27,'07 Cost Maui'!$I$27)</c:f>
              <c:numCache>
                <c:formatCode>0.00</c:formatCode>
                <c:ptCount val="3"/>
                <c:pt idx="0">
                  <c:v>0.99</c:v>
                </c:pt>
                <c:pt idx="1">
                  <c:v>0.41</c:v>
                </c:pt>
                <c:pt idx="2">
                  <c:v>0.49</c:v>
                </c:pt>
              </c:numCache>
            </c:numRef>
          </c:val>
          <c:extLst>
            <c:ext xmlns:c16="http://schemas.microsoft.com/office/drawing/2014/chart" uri="{C3380CC4-5D6E-409C-BE32-E72D297353CC}">
              <c16:uniqueId val="{0000000B-5352-4A9D-AEAD-26E082C7FA9A}"/>
            </c:ext>
          </c:extLst>
        </c:ser>
        <c:dLbls>
          <c:showLegendKey val="0"/>
          <c:showVal val="1"/>
          <c:showCatName val="0"/>
          <c:showSerName val="0"/>
          <c:showPercent val="0"/>
          <c:showBubbleSize val="0"/>
        </c:dLbls>
        <c:gapWidth val="91"/>
        <c:overlap val="100"/>
        <c:axId val="117172480"/>
        <c:axId val="117194752"/>
      </c:barChart>
      <c:catAx>
        <c:axId val="117172480"/>
        <c:scaling>
          <c:orientation val="minMax"/>
        </c:scaling>
        <c:delete val="0"/>
        <c:axPos val="b"/>
        <c:majorGridlines/>
        <c:numFmt formatCode="General" sourceLinked="0"/>
        <c:majorTickMark val="none"/>
        <c:minorTickMark val="none"/>
        <c:tickLblPos val="nextTo"/>
        <c:crossAx val="117194752"/>
        <c:crosses val="autoZero"/>
        <c:auto val="1"/>
        <c:lblAlgn val="ctr"/>
        <c:lblOffset val="100"/>
        <c:noMultiLvlLbl val="0"/>
      </c:catAx>
      <c:valAx>
        <c:axId val="117194752"/>
        <c:scaling>
          <c:orientation val="minMax"/>
          <c:max val="45"/>
          <c:min val="0"/>
        </c:scaling>
        <c:delete val="0"/>
        <c:axPos val="l"/>
        <c:majorGridlines/>
        <c:numFmt formatCode="0.00" sourceLinked="1"/>
        <c:majorTickMark val="none"/>
        <c:minorTickMark val="none"/>
        <c:tickLblPos val="nextTo"/>
        <c:crossAx val="117172480"/>
        <c:crosses val="autoZero"/>
        <c:crossBetween val="between"/>
        <c:majorUnit val="5"/>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en-US" sz="1400"/>
              <a:t>Contributing Cost Components to Customer Rates, </a:t>
            </a:r>
            <a:r>
              <a:rPr lang="en-US" sz="1200"/>
              <a:t>Maui (cents per kWh)</a:t>
            </a:r>
          </a:p>
        </c:rich>
      </c:tx>
      <c:overlay val="0"/>
    </c:title>
    <c:autoTitleDeleted val="0"/>
    <c:plotArea>
      <c:layout>
        <c:manualLayout>
          <c:layoutTarget val="inner"/>
          <c:xMode val="edge"/>
          <c:yMode val="edge"/>
          <c:x val="9.0526762065700692E-2"/>
          <c:y val="0.10344762894672711"/>
          <c:w val="0.86380889032706532"/>
          <c:h val="0.7651129267550445"/>
        </c:manualLayout>
      </c:layout>
      <c:barChart>
        <c:barDir val="col"/>
        <c:grouping val="stacked"/>
        <c:varyColors val="0"/>
        <c:ser>
          <c:idx val="0"/>
          <c:order val="0"/>
          <c:tx>
            <c:strRef>
              <c:f>'07 Cost Maui'!$B$68</c:f>
              <c:strCache>
                <c:ptCount val="1"/>
                <c:pt idx="0">
                  <c:v>Fuel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Maui'!A_Fuel</c:f>
              <c:numCache>
                <c:formatCode>0.00</c:formatCode>
                <c:ptCount val="8"/>
                <c:pt idx="0">
                  <c:v>14.6571</c:v>
                </c:pt>
                <c:pt idx="1">
                  <c:v>18.736599999999999</c:v>
                </c:pt>
                <c:pt idx="2">
                  <c:v>19.488800000000001</c:v>
                </c:pt>
                <c:pt idx="3">
                  <c:v>18.4604</c:v>
                </c:pt>
                <c:pt idx="4">
                  <c:v>17.864699999999999</c:v>
                </c:pt>
                <c:pt idx="5">
                  <c:v>14.449199999999999</c:v>
                </c:pt>
                <c:pt idx="6">
                  <c:v>13.971299999999999</c:v>
                </c:pt>
                <c:pt idx="7">
                  <c:v>15.568</c:v>
                </c:pt>
              </c:numCache>
            </c:numRef>
          </c:val>
          <c:extLst>
            <c:ext xmlns:c16="http://schemas.microsoft.com/office/drawing/2014/chart" uri="{C3380CC4-5D6E-409C-BE32-E72D297353CC}">
              <c16:uniqueId val="{00000000-64A1-4709-B6DA-E61A99B07E96}"/>
            </c:ext>
          </c:extLst>
        </c:ser>
        <c:ser>
          <c:idx val="1"/>
          <c:order val="1"/>
          <c:tx>
            <c:strRef>
              <c:f>'07 Cost Maui'!$B$69</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Maui'!A_Purchased_Power</c:f>
              <c:numCache>
                <c:formatCode>0.00</c:formatCode>
                <c:ptCount val="8"/>
                <c:pt idx="0">
                  <c:v>5.4946999999999999</c:v>
                </c:pt>
                <c:pt idx="1">
                  <c:v>7.3190999999999997</c:v>
                </c:pt>
                <c:pt idx="2">
                  <c:v>5.9836999999999998</c:v>
                </c:pt>
                <c:pt idx="3">
                  <c:v>3.5082</c:v>
                </c:pt>
                <c:pt idx="4">
                  <c:v>5.3304999999999998</c:v>
                </c:pt>
                <c:pt idx="5">
                  <c:v>6.8704999999999998</c:v>
                </c:pt>
                <c:pt idx="6">
                  <c:v>6.6801000000000004</c:v>
                </c:pt>
                <c:pt idx="7">
                  <c:v>6.9015000000000004</c:v>
                </c:pt>
              </c:numCache>
            </c:numRef>
          </c:val>
          <c:extLst>
            <c:ext xmlns:c16="http://schemas.microsoft.com/office/drawing/2014/chart" uri="{C3380CC4-5D6E-409C-BE32-E72D297353CC}">
              <c16:uniqueId val="{00000001-64A1-4709-B6DA-E61A99B07E96}"/>
            </c:ext>
          </c:extLst>
        </c:ser>
        <c:ser>
          <c:idx val="2"/>
          <c:order val="2"/>
          <c:tx>
            <c:strRef>
              <c:f>'07 Cost Maui'!$B$70</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Maui'!A_O_M</c:f>
              <c:numCache>
                <c:formatCode>0.00</c:formatCode>
                <c:ptCount val="8"/>
                <c:pt idx="0">
                  <c:v>6.7503000000000002</c:v>
                </c:pt>
                <c:pt idx="1">
                  <c:v>6.7503000000000002</c:v>
                </c:pt>
                <c:pt idx="2">
                  <c:v>6.7503000000000002</c:v>
                </c:pt>
                <c:pt idx="3">
                  <c:v>6.7503000000000002</c:v>
                </c:pt>
                <c:pt idx="4">
                  <c:v>6.7503000000000002</c:v>
                </c:pt>
                <c:pt idx="5">
                  <c:v>6.7503000000000002</c:v>
                </c:pt>
                <c:pt idx="6">
                  <c:v>6.7503000000000002</c:v>
                </c:pt>
                <c:pt idx="7">
                  <c:v>6.7503000000000002</c:v>
                </c:pt>
              </c:numCache>
            </c:numRef>
          </c:val>
          <c:extLst>
            <c:ext xmlns:c16="http://schemas.microsoft.com/office/drawing/2014/chart" uri="{C3380CC4-5D6E-409C-BE32-E72D297353CC}">
              <c16:uniqueId val="{00000002-64A1-4709-B6DA-E61A99B07E96}"/>
            </c:ext>
          </c:extLst>
        </c:ser>
        <c:ser>
          <c:idx val="3"/>
          <c:order val="3"/>
          <c:tx>
            <c:strRef>
              <c:f>'07 Cost Maui'!$B$71</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Maui'!A_Taxes</c:f>
              <c:numCache>
                <c:formatCode>0.00</c:formatCode>
                <c:ptCount val="8"/>
                <c:pt idx="0">
                  <c:v>4.4359000000000002</c:v>
                </c:pt>
                <c:pt idx="1">
                  <c:v>4.9775</c:v>
                </c:pt>
                <c:pt idx="2">
                  <c:v>4.9322999999999997</c:v>
                </c:pt>
                <c:pt idx="3">
                  <c:v>4.5826000000000002</c:v>
                </c:pt>
                <c:pt idx="4">
                  <c:v>4.7314999999999996</c:v>
                </c:pt>
                <c:pt idx="5">
                  <c:v>4.5572999999999997</c:v>
                </c:pt>
                <c:pt idx="6">
                  <c:v>4.4992000000000001</c:v>
                </c:pt>
                <c:pt idx="7">
                  <c:v>4.6773999999999996</c:v>
                </c:pt>
              </c:numCache>
            </c:numRef>
          </c:val>
          <c:extLst>
            <c:ext xmlns:c16="http://schemas.microsoft.com/office/drawing/2014/chart" uri="{C3380CC4-5D6E-409C-BE32-E72D297353CC}">
              <c16:uniqueId val="{00000003-64A1-4709-B6DA-E61A99B07E96}"/>
            </c:ext>
          </c:extLst>
        </c:ser>
        <c:ser>
          <c:idx val="4"/>
          <c:order val="4"/>
          <c:tx>
            <c:strRef>
              <c:f>'07 Cost Maui'!$B$72</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Maui'!A_Return</c:f>
              <c:numCache>
                <c:formatCode>0.00</c:formatCode>
                <c:ptCount val="8"/>
                <c:pt idx="0">
                  <c:v>3.3934000000000002</c:v>
                </c:pt>
                <c:pt idx="1">
                  <c:v>3.3934000000000002</c:v>
                </c:pt>
                <c:pt idx="2">
                  <c:v>3.3934000000000002</c:v>
                </c:pt>
                <c:pt idx="3">
                  <c:v>3.3934000000000002</c:v>
                </c:pt>
                <c:pt idx="4">
                  <c:v>3.3934000000000002</c:v>
                </c:pt>
                <c:pt idx="5">
                  <c:v>3.3934000000000002</c:v>
                </c:pt>
                <c:pt idx="6">
                  <c:v>3.3934000000000002</c:v>
                </c:pt>
                <c:pt idx="7">
                  <c:v>3.3934000000000002</c:v>
                </c:pt>
              </c:numCache>
            </c:numRef>
          </c:val>
          <c:extLst>
            <c:ext xmlns:c16="http://schemas.microsoft.com/office/drawing/2014/chart" uri="{C3380CC4-5D6E-409C-BE32-E72D297353CC}">
              <c16:uniqueId val="{00000004-64A1-4709-B6DA-E61A99B07E96}"/>
            </c:ext>
          </c:extLst>
        </c:ser>
        <c:ser>
          <c:idx val="5"/>
          <c:order val="5"/>
          <c:tx>
            <c:strRef>
              <c:f>'07 Cost Maui'!$B$73</c:f>
              <c:strCache>
                <c:ptCount val="1"/>
                <c:pt idx="0">
                  <c:v>Depreciation</c:v>
                </c:pt>
              </c:strCache>
            </c:strRef>
          </c:tx>
          <c:spPr>
            <a:solidFill>
              <a:srgbClr val="A1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Maui'!A_Depreciation</c:f>
              <c:numCache>
                <c:formatCode>0.00</c:formatCode>
                <c:ptCount val="8"/>
                <c:pt idx="0">
                  <c:v>2.6678000000000002</c:v>
                </c:pt>
                <c:pt idx="1">
                  <c:v>2.6678000000000002</c:v>
                </c:pt>
                <c:pt idx="2">
                  <c:v>2.6678000000000002</c:v>
                </c:pt>
                <c:pt idx="3">
                  <c:v>2.6678000000000002</c:v>
                </c:pt>
                <c:pt idx="4">
                  <c:v>2.6678000000000002</c:v>
                </c:pt>
                <c:pt idx="5">
                  <c:v>2.6678000000000002</c:v>
                </c:pt>
                <c:pt idx="6">
                  <c:v>2.6678000000000002</c:v>
                </c:pt>
                <c:pt idx="7">
                  <c:v>2.6678000000000002</c:v>
                </c:pt>
              </c:numCache>
            </c:numRef>
          </c:val>
          <c:extLst>
            <c:ext xmlns:c16="http://schemas.microsoft.com/office/drawing/2014/chart" uri="{C3380CC4-5D6E-409C-BE32-E72D297353CC}">
              <c16:uniqueId val="{00000005-64A1-4709-B6DA-E61A99B07E96}"/>
            </c:ext>
          </c:extLst>
        </c:ser>
        <c:ser>
          <c:idx val="8"/>
          <c:order val="6"/>
          <c:tx>
            <c:strRef>
              <c:f>'07 Cost Maui'!$B$74</c:f>
              <c:strCache>
                <c:ptCount val="1"/>
                <c:pt idx="0">
                  <c:v>RBA</c:v>
                </c:pt>
              </c:strCache>
            </c:strRef>
          </c:tx>
          <c:spPr>
            <a:solidFill>
              <a:srgbClr val="74747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Maui'!A_RBA</c:f>
              <c:numCache>
                <c:formatCode>0.00</c:formatCode>
                <c:ptCount val="8"/>
                <c:pt idx="0">
                  <c:v>1.7962</c:v>
                </c:pt>
                <c:pt idx="1">
                  <c:v>1.4738</c:v>
                </c:pt>
                <c:pt idx="2">
                  <c:v>1.4738</c:v>
                </c:pt>
                <c:pt idx="3">
                  <c:v>1.4738</c:v>
                </c:pt>
                <c:pt idx="4">
                  <c:v>1.7356</c:v>
                </c:pt>
                <c:pt idx="5">
                  <c:v>1.8289</c:v>
                </c:pt>
                <c:pt idx="6">
                  <c:v>1.8289</c:v>
                </c:pt>
                <c:pt idx="7">
                  <c:v>1.8289</c:v>
                </c:pt>
              </c:numCache>
            </c:numRef>
          </c:val>
          <c:extLst>
            <c:ext xmlns:c16="http://schemas.microsoft.com/office/drawing/2014/chart" uri="{C3380CC4-5D6E-409C-BE32-E72D297353CC}">
              <c16:uniqueId val="{00000006-64A1-4709-B6DA-E61A99B07E96}"/>
            </c:ext>
          </c:extLst>
        </c:ser>
        <c:ser>
          <c:idx val="9"/>
          <c:order val="7"/>
          <c:tx>
            <c:strRef>
              <c:f>'07 Cost Maui'!$B$78</c:f>
              <c:strCache>
                <c:ptCount val="1"/>
                <c:pt idx="0">
                  <c:v>PBF and Other</c:v>
                </c:pt>
              </c:strCache>
            </c:strRef>
          </c:tx>
          <c:spPr>
            <a:solidFill>
              <a:srgbClr val="BA0095"/>
            </a:solidFill>
          </c:spPr>
          <c:invertIfNegative val="0"/>
          <c:dLbls>
            <c:dLbl>
              <c:idx val="0"/>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A1-4709-B6DA-E61A99B07E96}"/>
                </c:ext>
              </c:extLst>
            </c:dLbl>
            <c:dLbl>
              <c:idx val="1"/>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A1-4709-B6DA-E61A99B07E96}"/>
                </c:ext>
              </c:extLst>
            </c:dLbl>
            <c:dLbl>
              <c:idx val="2"/>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4A1-4709-B6DA-E61A99B07E96}"/>
                </c:ext>
              </c:extLst>
            </c:dLbl>
            <c:dLbl>
              <c:idx val="3"/>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A1-4709-B6DA-E61A99B07E96}"/>
                </c:ext>
              </c:extLst>
            </c:dLbl>
            <c:dLbl>
              <c:idx val="4"/>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4A1-4709-B6DA-E61A99B07E9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Maui'!A_PBF_and_Other</c:f>
              <c:numCache>
                <c:formatCode>0.00</c:formatCode>
                <c:ptCount val="8"/>
                <c:pt idx="0" formatCode="#,##0.00">
                  <c:v>0.54579999999999995</c:v>
                </c:pt>
                <c:pt idx="1">
                  <c:v>0.51859999999999995</c:v>
                </c:pt>
                <c:pt idx="2">
                  <c:v>0.64679999999999993</c:v>
                </c:pt>
                <c:pt idx="3">
                  <c:v>0.56459999999999999</c:v>
                </c:pt>
                <c:pt idx="4">
                  <c:v>0.60249999999999992</c:v>
                </c:pt>
                <c:pt idx="5">
                  <c:v>0.59889999999999999</c:v>
                </c:pt>
                <c:pt idx="6">
                  <c:v>0.69090000000000007</c:v>
                </c:pt>
                <c:pt idx="7">
                  <c:v>0.70020000000000004</c:v>
                </c:pt>
              </c:numCache>
            </c:numRef>
          </c:val>
          <c:extLst>
            <c:ext xmlns:c16="http://schemas.microsoft.com/office/drawing/2014/chart" uri="{C3380CC4-5D6E-409C-BE32-E72D297353CC}">
              <c16:uniqueId val="{0000000C-64A1-4709-B6DA-E61A99B07E96}"/>
            </c:ext>
          </c:extLst>
        </c:ser>
        <c:ser>
          <c:idx val="6"/>
          <c:order val="8"/>
          <c:tx>
            <c:strRef>
              <c:f>'07 Cost Maui'!$B$77</c:f>
              <c:strCache>
                <c:ptCount val="1"/>
                <c:pt idx="0">
                  <c:v>Total</c:v>
                </c:pt>
              </c:strCache>
            </c:strRef>
          </c:tx>
          <c:spPr>
            <a:noFill/>
          </c:spPr>
          <c:invertIfNegative val="0"/>
          <c:dLbls>
            <c:spPr>
              <a:no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Maui'!A_Total</c:f>
              <c:numCache>
                <c:formatCode>0.00</c:formatCode>
                <c:ptCount val="8"/>
                <c:pt idx="0" formatCode="#,##0.00">
                  <c:v>39.741199999999999</c:v>
                </c:pt>
                <c:pt idx="1">
                  <c:v>45.837099999999992</c:v>
                </c:pt>
                <c:pt idx="2">
                  <c:v>45.3369</c:v>
                </c:pt>
                <c:pt idx="3">
                  <c:v>41.4011</c:v>
                </c:pt>
                <c:pt idx="4">
                  <c:v>43.076299999999996</c:v>
                </c:pt>
                <c:pt idx="5">
                  <c:v>41.116299999999995</c:v>
                </c:pt>
                <c:pt idx="6">
                  <c:v>40.481900000000003</c:v>
                </c:pt>
                <c:pt idx="7">
                  <c:v>42.487499999999997</c:v>
                </c:pt>
              </c:numCache>
            </c:numRef>
          </c:val>
          <c:extLst>
            <c:ext xmlns:c16="http://schemas.microsoft.com/office/drawing/2014/chart" uri="{C3380CC4-5D6E-409C-BE32-E72D297353CC}">
              <c16:uniqueId val="{0000000D-64A1-4709-B6DA-E61A99B07E96}"/>
            </c:ext>
          </c:extLst>
        </c:ser>
        <c:dLbls>
          <c:showLegendKey val="0"/>
          <c:showVal val="1"/>
          <c:showCatName val="0"/>
          <c:showSerName val="0"/>
          <c:showPercent val="0"/>
          <c:showBubbleSize val="0"/>
        </c:dLbls>
        <c:gapWidth val="91"/>
        <c:overlap val="100"/>
        <c:axId val="120810880"/>
        <c:axId val="119477376"/>
      </c:barChart>
      <c:catAx>
        <c:axId val="120810880"/>
        <c:scaling>
          <c:orientation val="minMax"/>
        </c:scaling>
        <c:delete val="0"/>
        <c:axPos val="b"/>
        <c:majorGridlines/>
        <c:numFmt formatCode="General" sourceLinked="0"/>
        <c:majorTickMark val="none"/>
        <c:minorTickMark val="none"/>
        <c:tickLblPos val="low"/>
        <c:crossAx val="119477376"/>
        <c:crosses val="autoZero"/>
        <c:auto val="1"/>
        <c:lblAlgn val="ctr"/>
        <c:lblOffset val="100"/>
        <c:noMultiLvlLbl val="0"/>
      </c:catAx>
      <c:valAx>
        <c:axId val="119477376"/>
        <c:scaling>
          <c:orientation val="minMax"/>
          <c:max val="50"/>
          <c:min val="-5"/>
        </c:scaling>
        <c:delete val="0"/>
        <c:axPos val="l"/>
        <c:majorGridlines/>
        <c:numFmt formatCode="0.00" sourceLinked="1"/>
        <c:majorTickMark val="none"/>
        <c:minorTickMark val="none"/>
        <c:tickLblPos val="nextTo"/>
        <c:crossAx val="120810880"/>
        <c:crosses val="autoZero"/>
        <c:crossBetween val="between"/>
        <c:majorUnit val="5"/>
      </c:valAx>
    </c:plotArea>
    <c:legend>
      <c:legendPos val="b"/>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en-US" sz="1400"/>
              <a:t>Contributing Cost Components to Customer Rates, </a:t>
            </a:r>
            <a:r>
              <a:rPr lang="en-US" sz="1200"/>
              <a:t>Maui (% per kWh)</a:t>
            </a:r>
          </a:p>
        </c:rich>
      </c:tx>
      <c:overlay val="0"/>
    </c:title>
    <c:autoTitleDeleted val="0"/>
    <c:plotArea>
      <c:layout>
        <c:manualLayout>
          <c:layoutTarget val="inner"/>
          <c:xMode val="edge"/>
          <c:yMode val="edge"/>
          <c:x val="9.4151193653695286E-2"/>
          <c:y val="0.10344762894672711"/>
          <c:w val="0.85786045930025712"/>
          <c:h val="0.7651129267550445"/>
        </c:manualLayout>
      </c:layout>
      <c:barChart>
        <c:barDir val="col"/>
        <c:grouping val="stacked"/>
        <c:varyColors val="0"/>
        <c:ser>
          <c:idx val="0"/>
          <c:order val="0"/>
          <c:tx>
            <c:strRef>
              <c:f>'07 Cost Maui'!$B$81</c:f>
              <c:strCache>
                <c:ptCount val="1"/>
                <c:pt idx="0">
                  <c:v>Fuel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Maui'!B_Fuel</c:f>
              <c:numCache>
                <c:formatCode>0.00%</c:formatCode>
                <c:ptCount val="8"/>
                <c:pt idx="0">
                  <c:v>0.36881372479945246</c:v>
                </c:pt>
                <c:pt idx="1">
                  <c:v>0.40876495240754768</c:v>
                </c:pt>
                <c:pt idx="2">
                  <c:v>0.4298661796461602</c:v>
                </c:pt>
                <c:pt idx="3">
                  <c:v>0.44589153428290551</c:v>
                </c:pt>
                <c:pt idx="4">
                  <c:v>0.41472224866109675</c:v>
                </c:pt>
                <c:pt idx="5">
                  <c:v>0.35142267178710151</c:v>
                </c:pt>
                <c:pt idx="6">
                  <c:v>0.34512461124601362</c:v>
                </c:pt>
                <c:pt idx="7">
                  <c:v>0.36641365107384527</c:v>
                </c:pt>
              </c:numCache>
            </c:numRef>
          </c:val>
          <c:extLst>
            <c:ext xmlns:c16="http://schemas.microsoft.com/office/drawing/2014/chart" uri="{C3380CC4-5D6E-409C-BE32-E72D297353CC}">
              <c16:uniqueId val="{00000000-0D41-449F-8037-6CAF5CABD1B0}"/>
            </c:ext>
          </c:extLst>
        </c:ser>
        <c:ser>
          <c:idx val="1"/>
          <c:order val="1"/>
          <c:tx>
            <c:strRef>
              <c:f>'07 Cost Maui'!$B$82</c:f>
              <c:strCache>
                <c:ptCount val="1"/>
                <c:pt idx="0">
                  <c:v>Purchased Power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Maui'!B_Purchased_Power</c:f>
              <c:numCache>
                <c:formatCode>0.00%</c:formatCode>
                <c:ptCount val="8"/>
                <c:pt idx="0">
                  <c:v>0.13826205549907905</c:v>
                </c:pt>
                <c:pt idx="1">
                  <c:v>0.15967633205416576</c:v>
                </c:pt>
                <c:pt idx="2">
                  <c:v>0.1319829983964497</c:v>
                </c:pt>
                <c:pt idx="3">
                  <c:v>8.4736878971814755E-2</c:v>
                </c:pt>
                <c:pt idx="4">
                  <c:v>0.12374553989084486</c:v>
                </c:pt>
                <c:pt idx="5">
                  <c:v>0.16709917964408277</c:v>
                </c:pt>
                <c:pt idx="6">
                  <c:v>0.16501448795634591</c:v>
                </c:pt>
                <c:pt idx="7">
                  <c:v>0.1624360105913504</c:v>
                </c:pt>
              </c:numCache>
            </c:numRef>
          </c:val>
          <c:extLst>
            <c:ext xmlns:c16="http://schemas.microsoft.com/office/drawing/2014/chart" uri="{C3380CC4-5D6E-409C-BE32-E72D297353CC}">
              <c16:uniqueId val="{00000001-0D41-449F-8037-6CAF5CABD1B0}"/>
            </c:ext>
          </c:extLst>
        </c:ser>
        <c:ser>
          <c:idx val="2"/>
          <c:order val="2"/>
          <c:tx>
            <c:strRef>
              <c:f>'07 Cost Maui'!$B$83</c:f>
              <c:strCache>
                <c:ptCount val="1"/>
                <c:pt idx="0">
                  <c:v>O&amp;M</c:v>
                </c:pt>
              </c:strCache>
            </c:strRef>
          </c:tx>
          <c:spPr>
            <a:solidFill>
              <a:srgbClr val="458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Maui'!B_O_M</c:f>
              <c:numCache>
                <c:formatCode>0.00%</c:formatCode>
                <c:ptCount val="8"/>
                <c:pt idx="0">
                  <c:v>0.16985647136976237</c:v>
                </c:pt>
                <c:pt idx="1">
                  <c:v>0.14726717004348008</c:v>
                </c:pt>
                <c:pt idx="2">
                  <c:v>0.14889196217650524</c:v>
                </c:pt>
                <c:pt idx="3">
                  <c:v>0.16304639248715613</c:v>
                </c:pt>
                <c:pt idx="4">
                  <c:v>0.15670565949257481</c:v>
                </c:pt>
                <c:pt idx="5">
                  <c:v>0.16417576484265367</c:v>
                </c:pt>
                <c:pt idx="6">
                  <c:v>0.1667485962862415</c:v>
                </c:pt>
                <c:pt idx="7">
                  <c:v>0.15887731685789941</c:v>
                </c:pt>
              </c:numCache>
            </c:numRef>
          </c:val>
          <c:extLst>
            <c:ext xmlns:c16="http://schemas.microsoft.com/office/drawing/2014/chart" uri="{C3380CC4-5D6E-409C-BE32-E72D297353CC}">
              <c16:uniqueId val="{00000002-0D41-449F-8037-6CAF5CABD1B0}"/>
            </c:ext>
          </c:extLst>
        </c:ser>
        <c:ser>
          <c:idx val="3"/>
          <c:order val="3"/>
          <c:tx>
            <c:strRef>
              <c:f>'07 Cost Maui'!$B$84</c:f>
              <c:strCache>
                <c:ptCount val="1"/>
                <c:pt idx="0">
                  <c:v>Taxes</c:v>
                </c:pt>
              </c:strCache>
            </c:strRef>
          </c:tx>
          <c:spPr>
            <a:solidFill>
              <a:srgbClr val="71588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Maui'!B_Taxes</c:f>
              <c:numCache>
                <c:formatCode>0.00%</c:formatCode>
                <c:ptCount val="8"/>
                <c:pt idx="0">
                  <c:v>0.11161967932523427</c:v>
                </c:pt>
                <c:pt idx="1">
                  <c:v>0.10859107578795345</c:v>
                </c:pt>
                <c:pt idx="2">
                  <c:v>0.10879217590968945</c:v>
                </c:pt>
                <c:pt idx="3">
                  <c:v>0.11068788027371254</c:v>
                </c:pt>
                <c:pt idx="4">
                  <c:v>0.10983998161401977</c:v>
                </c:pt>
                <c:pt idx="5">
                  <c:v>0.1108392535320542</c:v>
                </c:pt>
                <c:pt idx="6">
                  <c:v>0.11114102845963257</c:v>
                </c:pt>
                <c:pt idx="7">
                  <c:v>0.1100888496616652</c:v>
                </c:pt>
              </c:numCache>
            </c:numRef>
          </c:val>
          <c:extLst>
            <c:ext xmlns:c16="http://schemas.microsoft.com/office/drawing/2014/chart" uri="{C3380CC4-5D6E-409C-BE32-E72D297353CC}">
              <c16:uniqueId val="{00000003-0D41-449F-8037-6CAF5CABD1B0}"/>
            </c:ext>
          </c:extLst>
        </c:ser>
        <c:ser>
          <c:idx val="4"/>
          <c:order val="4"/>
          <c:tx>
            <c:strRef>
              <c:f>'07 Cost Maui'!$B$85</c:f>
              <c:strCache>
                <c:ptCount val="1"/>
                <c:pt idx="0">
                  <c:v>Return</c:v>
                </c:pt>
              </c:strCache>
            </c:strRef>
          </c:tx>
          <c:spPr>
            <a:solidFill>
              <a:srgbClr val="01819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Maui'!B_Return</c:f>
              <c:numCache>
                <c:formatCode>0.00%</c:formatCode>
                <c:ptCount val="8"/>
                <c:pt idx="0">
                  <c:v>8.5387456845792284E-2</c:v>
                </c:pt>
                <c:pt idx="1">
                  <c:v>7.4031734119305123E-2</c:v>
                </c:pt>
                <c:pt idx="2">
                  <c:v>7.484852294709167E-2</c:v>
                </c:pt>
                <c:pt idx="3">
                  <c:v>8.1964005787285854E-2</c:v>
                </c:pt>
                <c:pt idx="4">
                  <c:v>7.8776496588611383E-2</c:v>
                </c:pt>
                <c:pt idx="5">
                  <c:v>8.2531745317550476E-2</c:v>
                </c:pt>
                <c:pt idx="6">
                  <c:v>8.3825116904097885E-2</c:v>
                </c:pt>
                <c:pt idx="7">
                  <c:v>7.9868196528390709E-2</c:v>
                </c:pt>
              </c:numCache>
            </c:numRef>
          </c:val>
          <c:extLst>
            <c:ext xmlns:c16="http://schemas.microsoft.com/office/drawing/2014/chart" uri="{C3380CC4-5D6E-409C-BE32-E72D297353CC}">
              <c16:uniqueId val="{00000004-0D41-449F-8037-6CAF5CABD1B0}"/>
            </c:ext>
          </c:extLst>
        </c:ser>
        <c:ser>
          <c:idx val="5"/>
          <c:order val="5"/>
          <c:tx>
            <c:strRef>
              <c:f>'07 Cost Maui'!$B$86</c:f>
              <c:strCache>
                <c:ptCount val="1"/>
                <c:pt idx="0">
                  <c:v>Depreciation</c:v>
                </c:pt>
              </c:strCache>
            </c:strRef>
          </c:tx>
          <c:spPr>
            <a:solidFill>
              <a:srgbClr val="A16600"/>
            </a:solidFill>
          </c:spPr>
          <c:invertIfNegative val="0"/>
          <c:dLbls>
            <c:dLbl>
              <c:idx val="6"/>
              <c:layout>
                <c:manualLayout>
                  <c:x val="1.457194899817850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1-449F-8037-6CAF5CABD1B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Maui'!B_Depreciation</c:f>
              <c:numCache>
                <c:formatCode>0.00%</c:formatCode>
                <c:ptCount val="8"/>
                <c:pt idx="0">
                  <c:v>6.7129326744033907E-2</c:v>
                </c:pt>
                <c:pt idx="1">
                  <c:v>5.8201762327895978E-2</c:v>
                </c:pt>
                <c:pt idx="2">
                  <c:v>5.8843899781414258E-2</c:v>
                </c:pt>
                <c:pt idx="3">
                  <c:v>6.4437901408416695E-2</c:v>
                </c:pt>
                <c:pt idx="4">
                  <c:v>6.1931967230240303E-2</c:v>
                </c:pt>
                <c:pt idx="5">
                  <c:v>6.488424298879035E-2</c:v>
                </c:pt>
                <c:pt idx="6">
                  <c:v>6.5901057015604503E-2</c:v>
                </c:pt>
                <c:pt idx="7">
                  <c:v>6.2790232421300385E-2</c:v>
                </c:pt>
              </c:numCache>
            </c:numRef>
          </c:val>
          <c:extLst>
            <c:ext xmlns:c16="http://schemas.microsoft.com/office/drawing/2014/chart" uri="{C3380CC4-5D6E-409C-BE32-E72D297353CC}">
              <c16:uniqueId val="{00000006-0D41-449F-8037-6CAF5CABD1B0}"/>
            </c:ext>
          </c:extLst>
        </c:ser>
        <c:ser>
          <c:idx val="8"/>
          <c:order val="6"/>
          <c:tx>
            <c:strRef>
              <c:f>'07 Cost Maui'!$B$87</c:f>
              <c:strCache>
                <c:ptCount val="1"/>
                <c:pt idx="0">
                  <c:v>RBA</c:v>
                </c:pt>
              </c:strCache>
            </c:strRef>
          </c:tx>
          <c:spPr>
            <a:solidFill>
              <a:srgbClr val="747474"/>
            </a:solidFill>
          </c:spPr>
          <c:invertIfNegative val="0"/>
          <c:dLbls>
            <c:dLbl>
              <c:idx val="6"/>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41-449F-8037-6CAF5CABD1B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Maui'!B_RBA</c:f>
              <c:numCache>
                <c:formatCode>0.00%</c:formatCode>
                <c:ptCount val="8"/>
                <c:pt idx="0">
                  <c:v>4.5197427354986768E-2</c:v>
                </c:pt>
                <c:pt idx="1">
                  <c:v>3.2152993972131748E-2</c:v>
                </c:pt>
                <c:pt idx="2">
                  <c:v>3.2507736523670568E-2</c:v>
                </c:pt>
                <c:pt idx="3">
                  <c:v>3.5598087973507948E-2</c:v>
                </c:pt>
                <c:pt idx="4">
                  <c:v>4.0291297070546919E-2</c:v>
                </c:pt>
                <c:pt idx="5">
                  <c:v>4.4481142515255513E-2</c:v>
                </c:pt>
                <c:pt idx="6">
                  <c:v>4.5178215449373664E-2</c:v>
                </c:pt>
                <c:pt idx="7">
                  <c:v>4.3045601647543397E-2</c:v>
                </c:pt>
              </c:numCache>
            </c:numRef>
          </c:val>
          <c:extLst>
            <c:ext xmlns:c16="http://schemas.microsoft.com/office/drawing/2014/chart" uri="{C3380CC4-5D6E-409C-BE32-E72D297353CC}">
              <c16:uniqueId val="{00000008-0D41-449F-8037-6CAF5CABD1B0}"/>
            </c:ext>
          </c:extLst>
        </c:ser>
        <c:ser>
          <c:idx val="9"/>
          <c:order val="7"/>
          <c:tx>
            <c:strRef>
              <c:f>'07 Cost Maui'!$B$91</c:f>
              <c:strCache>
                <c:ptCount val="1"/>
                <c:pt idx="0">
                  <c:v>PBF and Other</c:v>
                </c:pt>
              </c:strCache>
            </c:strRef>
          </c:tx>
          <c:spPr>
            <a:solidFill>
              <a:srgbClr val="BA0095"/>
            </a:solidFill>
          </c:spPr>
          <c:invertIfNegative val="0"/>
          <c:dLbls>
            <c:dLbl>
              <c:idx val="0"/>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D41-449F-8037-6CAF5CABD1B0}"/>
                </c:ext>
              </c:extLst>
            </c:dLbl>
            <c:dLbl>
              <c:idx val="1"/>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41-449F-8037-6CAF5CABD1B0}"/>
                </c:ext>
              </c:extLst>
            </c:dLbl>
            <c:dLbl>
              <c:idx val="2"/>
              <c:layout>
                <c:manualLayout>
                  <c:x val="0"/>
                  <c:y val="-4.58190231564652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41-449F-8037-6CAF5CABD1B0}"/>
                </c:ext>
              </c:extLst>
            </c:dLbl>
            <c:dLbl>
              <c:idx val="3"/>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41-449F-8037-6CAF5CABD1B0}"/>
                </c:ext>
              </c:extLst>
            </c:dLbl>
            <c:dLbl>
              <c:idx val="4"/>
              <c:layout>
                <c:manualLayout>
                  <c:x val="0"/>
                  <c:y val="-6.87285347346979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D41-449F-8037-6CAF5CABD1B0}"/>
                </c:ext>
              </c:extLst>
            </c:dLbl>
            <c:dLbl>
              <c:idx val="6"/>
              <c:layout>
                <c:manualLayout>
                  <c:x val="0"/>
                  <c:y val="-4.58208270550147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41-449F-8037-6CAF5CABD1B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 Cost Maui'!A_qtr</c:f>
              <c:strCache>
                <c:ptCount val="8"/>
                <c:pt idx="0">
                  <c:v>Q1 2022</c:v>
                </c:pt>
                <c:pt idx="1">
                  <c:v>Q2 2022</c:v>
                </c:pt>
                <c:pt idx="2">
                  <c:v>Q3 2022</c:v>
                </c:pt>
                <c:pt idx="3">
                  <c:v>Q4 2022</c:v>
                </c:pt>
                <c:pt idx="4">
                  <c:v>Q1 2023</c:v>
                </c:pt>
                <c:pt idx="5">
                  <c:v>Q2 2023</c:v>
                </c:pt>
                <c:pt idx="6">
                  <c:v>Q3 2023</c:v>
                </c:pt>
                <c:pt idx="7">
                  <c:v>Q4 2023</c:v>
                </c:pt>
              </c:strCache>
            </c:strRef>
          </c:cat>
          <c:val>
            <c:numRef>
              <c:f>'07 Cost Maui'!B_PBF_and_Other</c:f>
              <c:numCache>
                <c:formatCode>0.00%</c:formatCode>
                <c:ptCount val="8"/>
                <c:pt idx="0">
                  <c:v>1.3733858061658933E-2</c:v>
                </c:pt>
                <c:pt idx="1">
                  <c:v>1.1313979287520372E-2</c:v>
                </c:pt>
                <c:pt idx="2">
                  <c:v>1.4266524619018943E-2</c:v>
                </c:pt>
                <c:pt idx="3">
                  <c:v>1.3637318815200562E-2</c:v>
                </c:pt>
                <c:pt idx="4">
                  <c:v>1.3986809452065289E-2</c:v>
                </c:pt>
                <c:pt idx="5">
                  <c:v>1.4565999372511632E-2</c:v>
                </c:pt>
                <c:pt idx="6">
                  <c:v>1.706688668269029E-2</c:v>
                </c:pt>
                <c:pt idx="7">
                  <c:v>1.6480141218005298E-2</c:v>
                </c:pt>
              </c:numCache>
            </c:numRef>
          </c:val>
          <c:extLst>
            <c:ext xmlns:c16="http://schemas.microsoft.com/office/drawing/2014/chart" uri="{C3380CC4-5D6E-409C-BE32-E72D297353CC}">
              <c16:uniqueId val="{0000000F-0D41-449F-8037-6CAF5CABD1B0}"/>
            </c:ext>
          </c:extLst>
        </c:ser>
        <c:dLbls>
          <c:showLegendKey val="0"/>
          <c:showVal val="1"/>
          <c:showCatName val="0"/>
          <c:showSerName val="0"/>
          <c:showPercent val="0"/>
          <c:showBubbleSize val="0"/>
        </c:dLbls>
        <c:gapWidth val="91"/>
        <c:overlap val="100"/>
        <c:axId val="120984320"/>
        <c:axId val="120985856"/>
      </c:barChart>
      <c:catAx>
        <c:axId val="120984320"/>
        <c:scaling>
          <c:orientation val="minMax"/>
        </c:scaling>
        <c:delete val="0"/>
        <c:axPos val="b"/>
        <c:majorGridlines/>
        <c:numFmt formatCode="General" sourceLinked="0"/>
        <c:majorTickMark val="none"/>
        <c:minorTickMark val="none"/>
        <c:tickLblPos val="low"/>
        <c:crossAx val="120985856"/>
        <c:crosses val="autoZero"/>
        <c:auto val="1"/>
        <c:lblAlgn val="ctr"/>
        <c:lblOffset val="100"/>
        <c:noMultiLvlLbl val="0"/>
      </c:catAx>
      <c:valAx>
        <c:axId val="120985856"/>
        <c:scaling>
          <c:orientation val="minMax"/>
          <c:max val="1"/>
          <c:min val="-0.1"/>
        </c:scaling>
        <c:delete val="0"/>
        <c:axPos val="l"/>
        <c:majorGridlines/>
        <c:numFmt formatCode="0.00%" sourceLinked="1"/>
        <c:majorTickMark val="none"/>
        <c:minorTickMark val="none"/>
        <c:tickLblPos val="nextTo"/>
        <c:crossAx val="120984320"/>
        <c:crosses val="autoZero"/>
        <c:crossBetween val="between"/>
        <c:majorUnit val="0.1"/>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9525</xdr:colOff>
      <xdr:row>25</xdr:row>
      <xdr:rowOff>9525</xdr:rowOff>
    </xdr:from>
    <xdr:to>
      <xdr:col>8</xdr:col>
      <xdr:colOff>266700</xdr:colOff>
      <xdr:row>56</xdr:row>
      <xdr:rowOff>161925</xdr:rowOff>
    </xdr:to>
    <xdr:graphicFrame macro="">
      <xdr:nvGraphicFramePr>
        <xdr:cNvPr id="2" name="07_cost_oahuch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97998</xdr:colOff>
      <xdr:row>114</xdr:row>
      <xdr:rowOff>45975</xdr:rowOff>
    </xdr:from>
    <xdr:to>
      <xdr:col>1</xdr:col>
      <xdr:colOff>1036137</xdr:colOff>
      <xdr:row>137</xdr:row>
      <xdr:rowOff>53595</xdr:rowOff>
    </xdr:to>
    <xdr:graphicFrame macro="">
      <xdr:nvGraphicFramePr>
        <xdr:cNvPr id="3" name="07_cost_oahuch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428625</xdr:colOff>
      <xdr:row>32</xdr:row>
      <xdr:rowOff>95250</xdr:rowOff>
    </xdr:from>
    <xdr:to>
      <xdr:col>4</xdr:col>
      <xdr:colOff>38100</xdr:colOff>
      <xdr:row>33</xdr:row>
      <xdr:rowOff>142875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19425" y="6286500"/>
          <a:ext cx="495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26.26</a:t>
          </a:r>
        </a:p>
      </xdr:txBody>
    </xdr:sp>
    <xdr:clientData/>
  </xdr:twoCellAnchor>
  <xdr:twoCellAnchor>
    <xdr:from>
      <xdr:col>4</xdr:col>
      <xdr:colOff>361950</xdr:colOff>
      <xdr:row>33</xdr:row>
      <xdr:rowOff>133350</xdr:rowOff>
    </xdr:from>
    <xdr:to>
      <xdr:col>4</xdr:col>
      <xdr:colOff>866775</xdr:colOff>
      <xdr:row>34</xdr:row>
      <xdr:rowOff>180975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838575" y="6743700"/>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1.64%</a:t>
          </a:r>
        </a:p>
      </xdr:txBody>
    </xdr:sp>
    <xdr:clientData/>
  </xdr:twoCellAnchor>
  <xdr:twoCellAnchor>
    <xdr:from>
      <xdr:col>4</xdr:col>
      <xdr:colOff>361950</xdr:colOff>
      <xdr:row>34</xdr:row>
      <xdr:rowOff>104775</xdr:rowOff>
    </xdr:from>
    <xdr:to>
      <xdr:col>4</xdr:col>
      <xdr:colOff>866775</xdr:colOff>
      <xdr:row>35</xdr:row>
      <xdr:rowOff>152400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838575" y="667702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4.15%</a:t>
          </a:r>
        </a:p>
      </xdr:txBody>
    </xdr:sp>
    <xdr:clientData/>
  </xdr:twoCellAnchor>
  <xdr:twoCellAnchor>
    <xdr:from>
      <xdr:col>4</xdr:col>
      <xdr:colOff>361950</xdr:colOff>
      <xdr:row>35</xdr:row>
      <xdr:rowOff>57150</xdr:rowOff>
    </xdr:from>
    <xdr:to>
      <xdr:col>4</xdr:col>
      <xdr:colOff>866775</xdr:colOff>
      <xdr:row>36</xdr:row>
      <xdr:rowOff>104775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838575" y="6819900"/>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5.18%</a:t>
          </a:r>
        </a:p>
      </xdr:txBody>
    </xdr:sp>
    <xdr:clientData/>
  </xdr:twoCellAnchor>
  <xdr:twoCellAnchor>
    <xdr:from>
      <xdr:col>4</xdr:col>
      <xdr:colOff>352425</xdr:colOff>
      <xdr:row>36</xdr:row>
      <xdr:rowOff>161925</xdr:rowOff>
    </xdr:from>
    <xdr:to>
      <xdr:col>5</xdr:col>
      <xdr:colOff>57149</xdr:colOff>
      <xdr:row>38</xdr:row>
      <xdr:rowOff>19050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829050" y="7115175"/>
          <a:ext cx="590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11.23%</a:t>
          </a:r>
        </a:p>
      </xdr:txBody>
    </xdr:sp>
    <xdr:clientData/>
  </xdr:twoCellAnchor>
  <xdr:twoCellAnchor>
    <xdr:from>
      <xdr:col>4</xdr:col>
      <xdr:colOff>371475</xdr:colOff>
      <xdr:row>38</xdr:row>
      <xdr:rowOff>152400</xdr:rowOff>
    </xdr:from>
    <xdr:to>
      <xdr:col>5</xdr:col>
      <xdr:colOff>76199</xdr:colOff>
      <xdr:row>40</xdr:row>
      <xdr:rowOff>9525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848100" y="7486650"/>
          <a:ext cx="590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11.50%</a:t>
          </a:r>
        </a:p>
      </xdr:txBody>
    </xdr:sp>
    <xdr:clientData/>
  </xdr:twoCellAnchor>
  <xdr:twoCellAnchor>
    <xdr:from>
      <xdr:col>4</xdr:col>
      <xdr:colOff>371475</xdr:colOff>
      <xdr:row>41</xdr:row>
      <xdr:rowOff>180975</xdr:rowOff>
    </xdr:from>
    <xdr:to>
      <xdr:col>5</xdr:col>
      <xdr:colOff>76199</xdr:colOff>
      <xdr:row>43</xdr:row>
      <xdr:rowOff>38100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848100" y="8086725"/>
          <a:ext cx="590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21.78%</a:t>
          </a:r>
        </a:p>
      </xdr:txBody>
    </xdr:sp>
    <xdr:clientData/>
  </xdr:twoCellAnchor>
  <xdr:twoCellAnchor>
    <xdr:from>
      <xdr:col>4</xdr:col>
      <xdr:colOff>371475</xdr:colOff>
      <xdr:row>47</xdr:row>
      <xdr:rowOff>180975</xdr:rowOff>
    </xdr:from>
    <xdr:to>
      <xdr:col>5</xdr:col>
      <xdr:colOff>76199</xdr:colOff>
      <xdr:row>49</xdr:row>
      <xdr:rowOff>28576</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848100" y="922972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44.52%</a:t>
          </a:r>
        </a:p>
      </xdr:txBody>
    </xdr:sp>
    <xdr:clientData/>
  </xdr:twoCellAnchor>
  <xdr:twoCellAnchor>
    <xdr:from>
      <xdr:col>6</xdr:col>
      <xdr:colOff>419100</xdr:colOff>
      <xdr:row>28</xdr:row>
      <xdr:rowOff>180975</xdr:rowOff>
    </xdr:from>
    <xdr:to>
      <xdr:col>7</xdr:col>
      <xdr:colOff>38100</xdr:colOff>
      <xdr:row>30</xdr:row>
      <xdr:rowOff>38100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5667375" y="561022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31.81</a:t>
          </a:r>
        </a:p>
      </xdr:txBody>
    </xdr:sp>
    <xdr:clientData/>
  </xdr:twoCellAnchor>
  <xdr:twoCellAnchor>
    <xdr:from>
      <xdr:col>7</xdr:col>
      <xdr:colOff>333375</xdr:colOff>
      <xdr:row>29</xdr:row>
      <xdr:rowOff>161925</xdr:rowOff>
    </xdr:from>
    <xdr:to>
      <xdr:col>7</xdr:col>
      <xdr:colOff>857251</xdr:colOff>
      <xdr:row>31</xdr:row>
      <xdr:rowOff>19050</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6467475" y="5781675"/>
          <a:ext cx="52387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1.20%</a:t>
          </a:r>
        </a:p>
      </xdr:txBody>
    </xdr:sp>
    <xdr:clientData/>
  </xdr:twoCellAnchor>
  <xdr:twoCellAnchor>
    <xdr:from>
      <xdr:col>7</xdr:col>
      <xdr:colOff>333375</xdr:colOff>
      <xdr:row>30</xdr:row>
      <xdr:rowOff>85725</xdr:rowOff>
    </xdr:from>
    <xdr:to>
      <xdr:col>7</xdr:col>
      <xdr:colOff>857251</xdr:colOff>
      <xdr:row>31</xdr:row>
      <xdr:rowOff>133350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6467475" y="5895975"/>
          <a:ext cx="52387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1.10%</a:t>
          </a:r>
        </a:p>
      </xdr:txBody>
    </xdr:sp>
    <xdr:clientData/>
  </xdr:twoCellAnchor>
  <xdr:twoCellAnchor>
    <xdr:from>
      <xdr:col>7</xdr:col>
      <xdr:colOff>342900</xdr:colOff>
      <xdr:row>31</xdr:row>
      <xdr:rowOff>0</xdr:rowOff>
    </xdr:from>
    <xdr:to>
      <xdr:col>7</xdr:col>
      <xdr:colOff>847725</xdr:colOff>
      <xdr:row>32</xdr:row>
      <xdr:rowOff>47625</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6477000" y="6000750"/>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3.74%</a:t>
          </a:r>
        </a:p>
      </xdr:txBody>
    </xdr:sp>
    <xdr:clientData/>
  </xdr:twoCellAnchor>
  <xdr:twoCellAnchor>
    <xdr:from>
      <xdr:col>7</xdr:col>
      <xdr:colOff>342900</xdr:colOff>
      <xdr:row>32</xdr:row>
      <xdr:rowOff>0</xdr:rowOff>
    </xdr:from>
    <xdr:to>
      <xdr:col>8</xdr:col>
      <xdr:colOff>9525</xdr:colOff>
      <xdr:row>33</xdr:row>
      <xdr:rowOff>47625</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6477000" y="6191250"/>
          <a:ext cx="5524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4.72%</a:t>
          </a:r>
        </a:p>
      </xdr:txBody>
    </xdr:sp>
    <xdr:clientData/>
  </xdr:twoCellAnchor>
  <xdr:twoCellAnchor>
    <xdr:from>
      <xdr:col>7</xdr:col>
      <xdr:colOff>323850</xdr:colOff>
      <xdr:row>33</xdr:row>
      <xdr:rowOff>133350</xdr:rowOff>
    </xdr:from>
    <xdr:to>
      <xdr:col>8</xdr:col>
      <xdr:colOff>28574</xdr:colOff>
      <xdr:row>34</xdr:row>
      <xdr:rowOff>180975</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6457950" y="6515100"/>
          <a:ext cx="590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11.25%</a:t>
          </a:r>
        </a:p>
      </xdr:txBody>
    </xdr:sp>
    <xdr:clientData/>
  </xdr:twoCellAnchor>
  <xdr:twoCellAnchor>
    <xdr:from>
      <xdr:col>7</xdr:col>
      <xdr:colOff>342900</xdr:colOff>
      <xdr:row>36</xdr:row>
      <xdr:rowOff>28575</xdr:rowOff>
    </xdr:from>
    <xdr:to>
      <xdr:col>8</xdr:col>
      <xdr:colOff>47624</xdr:colOff>
      <xdr:row>37</xdr:row>
      <xdr:rowOff>76200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6477000" y="6981825"/>
          <a:ext cx="590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10.88%</a:t>
          </a:r>
        </a:p>
      </xdr:txBody>
    </xdr:sp>
    <xdr:clientData/>
  </xdr:twoCellAnchor>
  <xdr:twoCellAnchor>
    <xdr:from>
      <xdr:col>7</xdr:col>
      <xdr:colOff>342900</xdr:colOff>
      <xdr:row>40</xdr:row>
      <xdr:rowOff>9525</xdr:rowOff>
    </xdr:from>
    <xdr:to>
      <xdr:col>8</xdr:col>
      <xdr:colOff>47624</xdr:colOff>
      <xdr:row>41</xdr:row>
      <xdr:rowOff>57150</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477000" y="7724775"/>
          <a:ext cx="590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25.31%</a:t>
          </a:r>
        </a:p>
      </xdr:txBody>
    </xdr:sp>
    <xdr:clientData/>
  </xdr:twoCellAnchor>
  <xdr:twoCellAnchor>
    <xdr:from>
      <xdr:col>7</xdr:col>
      <xdr:colOff>352425</xdr:colOff>
      <xdr:row>47</xdr:row>
      <xdr:rowOff>66675</xdr:rowOff>
    </xdr:from>
    <xdr:to>
      <xdr:col>8</xdr:col>
      <xdr:colOff>38100</xdr:colOff>
      <xdr:row>48</xdr:row>
      <xdr:rowOff>114300</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6486525" y="91154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41.81%</a:t>
          </a:r>
        </a:p>
      </xdr:txBody>
    </xdr:sp>
    <xdr:clientData/>
  </xdr:twoCellAnchor>
  <xdr:twoCellAnchor>
    <xdr:from>
      <xdr:col>5</xdr:col>
      <xdr:colOff>247650</xdr:colOff>
      <xdr:row>124</xdr:row>
      <xdr:rowOff>9525</xdr:rowOff>
    </xdr:from>
    <xdr:to>
      <xdr:col>5</xdr:col>
      <xdr:colOff>762000</xdr:colOff>
      <xdr:row>125</xdr:row>
      <xdr:rowOff>57150</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4610100" y="17192625"/>
          <a:ext cx="5143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5</xdr:col>
      <xdr:colOff>790575</xdr:colOff>
      <xdr:row>123</xdr:row>
      <xdr:rowOff>66675</xdr:rowOff>
    </xdr:from>
    <xdr:to>
      <xdr:col>6</xdr:col>
      <xdr:colOff>400050</xdr:colOff>
      <xdr:row>124</xdr:row>
      <xdr:rowOff>104775</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5153025" y="241077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7</xdr:col>
      <xdr:colOff>171450</xdr:colOff>
      <xdr:row>123</xdr:row>
      <xdr:rowOff>9525</xdr:rowOff>
    </xdr:from>
    <xdr:to>
      <xdr:col>7</xdr:col>
      <xdr:colOff>685800</xdr:colOff>
      <xdr:row>124</xdr:row>
      <xdr:rowOff>66675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6305550" y="17002125"/>
          <a:ext cx="5143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8</xdr:col>
      <xdr:colOff>171450</xdr:colOff>
      <xdr:row>122</xdr:row>
      <xdr:rowOff>180975</xdr:rowOff>
    </xdr:from>
    <xdr:to>
      <xdr:col>9</xdr:col>
      <xdr:colOff>76200</xdr:colOff>
      <xdr:row>124</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7191375" y="16983075"/>
          <a:ext cx="5143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1</xdr:col>
      <xdr:colOff>600076</xdr:colOff>
      <xdr:row>121</xdr:row>
      <xdr:rowOff>171450</xdr:rowOff>
    </xdr:from>
    <xdr:to>
      <xdr:col>2</xdr:col>
      <xdr:colOff>19051</xdr:colOff>
      <xdr:row>123</xdr:row>
      <xdr:rowOff>9525</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209676" y="16783050"/>
          <a:ext cx="5143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2</xdr:col>
      <xdr:colOff>400050</xdr:colOff>
      <xdr:row>121</xdr:row>
      <xdr:rowOff>152400</xdr:rowOff>
    </xdr:from>
    <xdr:to>
      <xdr:col>3</xdr:col>
      <xdr:colOff>28575</xdr:colOff>
      <xdr:row>122</xdr:row>
      <xdr:rowOff>180975</xdr:rowOff>
    </xdr:to>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2105025" y="16764000"/>
          <a:ext cx="5143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editAs="absolute">
    <xdr:from>
      <xdr:col>0</xdr:col>
      <xdr:colOff>92870</xdr:colOff>
      <xdr:row>137</xdr:row>
      <xdr:rowOff>131151</xdr:rowOff>
    </xdr:from>
    <xdr:to>
      <xdr:col>1</xdr:col>
      <xdr:colOff>1031009</xdr:colOff>
      <xdr:row>160</xdr:row>
      <xdr:rowOff>138771</xdr:rowOff>
    </xdr:to>
    <xdr:graphicFrame macro="">
      <xdr:nvGraphicFramePr>
        <xdr:cNvPr id="76" name="07_cost_oahuch3">
          <a:extLst>
            <a:ext uri="{FF2B5EF4-FFF2-40B4-BE49-F238E27FC236}">
              <a16:creationId xmlns:a16="http://schemas.microsoft.com/office/drawing/2014/main" id="{00000000-0008-0000-00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514350</xdr:colOff>
      <xdr:row>121</xdr:row>
      <xdr:rowOff>152400</xdr:rowOff>
    </xdr:from>
    <xdr:to>
      <xdr:col>3</xdr:col>
      <xdr:colOff>142875</xdr:colOff>
      <xdr:row>122</xdr:row>
      <xdr:rowOff>180975</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2219325" y="23812500"/>
          <a:ext cx="5143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4</xdr:col>
      <xdr:colOff>304800</xdr:colOff>
      <xdr:row>123</xdr:row>
      <xdr:rowOff>28575</xdr:rowOff>
    </xdr:from>
    <xdr:to>
      <xdr:col>4</xdr:col>
      <xdr:colOff>819150</xdr:colOff>
      <xdr:row>124</xdr:row>
      <xdr:rowOff>57150</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3781425" y="17021175"/>
          <a:ext cx="5143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26</xdr:row>
      <xdr:rowOff>0</xdr:rowOff>
    </xdr:from>
    <xdr:to>
      <xdr:col>8</xdr:col>
      <xdr:colOff>278296</xdr:colOff>
      <xdr:row>57</xdr:row>
      <xdr:rowOff>28576</xdr:rowOff>
    </xdr:to>
    <xdr:graphicFrame macro="">
      <xdr:nvGraphicFramePr>
        <xdr:cNvPr id="2" name="07_cost_hawaii_islandch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876300</xdr:colOff>
      <xdr:row>33</xdr:row>
      <xdr:rowOff>180975</xdr:rowOff>
    </xdr:from>
    <xdr:to>
      <xdr:col>4</xdr:col>
      <xdr:colOff>504825</xdr:colOff>
      <xdr:row>35</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467100" y="6591300"/>
          <a:ext cx="5143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2.32%</a:t>
          </a:r>
        </a:p>
      </xdr:txBody>
    </xdr:sp>
    <xdr:clientData/>
  </xdr:twoCellAnchor>
  <xdr:twoCellAnchor>
    <xdr:from>
      <xdr:col>4</xdr:col>
      <xdr:colOff>0</xdr:colOff>
      <xdr:row>35</xdr:row>
      <xdr:rowOff>47625</xdr:rowOff>
    </xdr:from>
    <xdr:to>
      <xdr:col>4</xdr:col>
      <xdr:colOff>514350</xdr:colOff>
      <xdr:row>36</xdr:row>
      <xdr:rowOff>95250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476625" y="6838950"/>
          <a:ext cx="5143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6.92%</a:t>
          </a:r>
        </a:p>
      </xdr:txBody>
    </xdr:sp>
    <xdr:clientData/>
  </xdr:twoCellAnchor>
  <xdr:twoCellAnchor>
    <xdr:from>
      <xdr:col>3</xdr:col>
      <xdr:colOff>876300</xdr:colOff>
      <xdr:row>36</xdr:row>
      <xdr:rowOff>114300</xdr:rowOff>
    </xdr:from>
    <xdr:to>
      <xdr:col>4</xdr:col>
      <xdr:colOff>495300</xdr:colOff>
      <xdr:row>37</xdr:row>
      <xdr:rowOff>161925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467100" y="709612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7.14%</a:t>
          </a:r>
        </a:p>
      </xdr:txBody>
    </xdr:sp>
    <xdr:clientData/>
  </xdr:twoCellAnchor>
  <xdr:twoCellAnchor>
    <xdr:from>
      <xdr:col>3</xdr:col>
      <xdr:colOff>866775</xdr:colOff>
      <xdr:row>38</xdr:row>
      <xdr:rowOff>57150</xdr:rowOff>
    </xdr:from>
    <xdr:to>
      <xdr:col>4</xdr:col>
      <xdr:colOff>571499</xdr:colOff>
      <xdr:row>39</xdr:row>
      <xdr:rowOff>104775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3457575" y="7419975"/>
          <a:ext cx="590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12.05%</a:t>
          </a:r>
        </a:p>
      </xdr:txBody>
    </xdr:sp>
    <xdr:clientData/>
  </xdr:twoCellAnchor>
  <xdr:twoCellAnchor>
    <xdr:from>
      <xdr:col>3</xdr:col>
      <xdr:colOff>866775</xdr:colOff>
      <xdr:row>40</xdr:row>
      <xdr:rowOff>104775</xdr:rowOff>
    </xdr:from>
    <xdr:to>
      <xdr:col>4</xdr:col>
      <xdr:colOff>571499</xdr:colOff>
      <xdr:row>41</xdr:row>
      <xdr:rowOff>152400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3457575" y="7848600"/>
          <a:ext cx="590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12.05%</a:t>
          </a:r>
        </a:p>
      </xdr:txBody>
    </xdr:sp>
    <xdr:clientData/>
  </xdr:twoCellAnchor>
  <xdr:twoCellAnchor>
    <xdr:from>
      <xdr:col>3</xdr:col>
      <xdr:colOff>876300</xdr:colOff>
      <xdr:row>44</xdr:row>
      <xdr:rowOff>76200</xdr:rowOff>
    </xdr:from>
    <xdr:to>
      <xdr:col>4</xdr:col>
      <xdr:colOff>581024</xdr:colOff>
      <xdr:row>45</xdr:row>
      <xdr:rowOff>123825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3467100" y="8582025"/>
          <a:ext cx="590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28.46%</a:t>
          </a:r>
        </a:p>
      </xdr:txBody>
    </xdr:sp>
    <xdr:clientData/>
  </xdr:twoCellAnchor>
  <xdr:twoCellAnchor>
    <xdr:from>
      <xdr:col>4</xdr:col>
      <xdr:colOff>0</xdr:colOff>
      <xdr:row>50</xdr:row>
      <xdr:rowOff>0</xdr:rowOff>
    </xdr:from>
    <xdr:to>
      <xdr:col>4</xdr:col>
      <xdr:colOff>571500</xdr:colOff>
      <xdr:row>51</xdr:row>
      <xdr:rowOff>47625</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3476625" y="96488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31.06%</a:t>
          </a:r>
        </a:p>
      </xdr:txBody>
    </xdr:sp>
    <xdr:clientData/>
  </xdr:twoCellAnchor>
  <xdr:twoCellAnchor>
    <xdr:from>
      <xdr:col>3</xdr:col>
      <xdr:colOff>66675</xdr:colOff>
      <xdr:row>33</xdr:row>
      <xdr:rowOff>38100</xdr:rowOff>
    </xdr:from>
    <xdr:to>
      <xdr:col>3</xdr:col>
      <xdr:colOff>561975</xdr:colOff>
      <xdr:row>34</xdr:row>
      <xdr:rowOff>85725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657475" y="6638925"/>
          <a:ext cx="495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36.12</a:t>
          </a:r>
        </a:p>
      </xdr:txBody>
    </xdr:sp>
    <xdr:clientData/>
  </xdr:twoCellAnchor>
  <xdr:twoCellAnchor>
    <xdr:from>
      <xdr:col>6</xdr:col>
      <xdr:colOff>0</xdr:colOff>
      <xdr:row>30</xdr:row>
      <xdr:rowOff>95250</xdr:rowOff>
    </xdr:from>
    <xdr:to>
      <xdr:col>6</xdr:col>
      <xdr:colOff>504825</xdr:colOff>
      <xdr:row>31</xdr:row>
      <xdr:rowOff>142875</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5248275" y="5934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40.71</a:t>
          </a:r>
        </a:p>
      </xdr:txBody>
    </xdr:sp>
    <xdr:clientData/>
  </xdr:twoCellAnchor>
  <xdr:twoCellAnchor>
    <xdr:from>
      <xdr:col>6</xdr:col>
      <xdr:colOff>809625</xdr:colOff>
      <xdr:row>31</xdr:row>
      <xdr:rowOff>95250</xdr:rowOff>
    </xdr:from>
    <xdr:to>
      <xdr:col>7</xdr:col>
      <xdr:colOff>400050</xdr:colOff>
      <xdr:row>32</xdr:row>
      <xdr:rowOff>161925</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6057900" y="6124575"/>
          <a:ext cx="4762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.66%</a:t>
          </a:r>
        </a:p>
      </xdr:txBody>
    </xdr:sp>
    <xdr:clientData/>
  </xdr:twoCellAnchor>
  <xdr:twoCellAnchor>
    <xdr:from>
      <xdr:col>6</xdr:col>
      <xdr:colOff>800100</xdr:colOff>
      <xdr:row>32</xdr:row>
      <xdr:rowOff>114300</xdr:rowOff>
    </xdr:from>
    <xdr:to>
      <xdr:col>7</xdr:col>
      <xdr:colOff>419100</xdr:colOff>
      <xdr:row>33</xdr:row>
      <xdr:rowOff>161925</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6048375" y="633412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6.83%</a:t>
          </a:r>
        </a:p>
      </xdr:txBody>
    </xdr:sp>
    <xdr:clientData/>
  </xdr:twoCellAnchor>
  <xdr:twoCellAnchor>
    <xdr:from>
      <xdr:col>6</xdr:col>
      <xdr:colOff>800100</xdr:colOff>
      <xdr:row>34</xdr:row>
      <xdr:rowOff>38100</xdr:rowOff>
    </xdr:from>
    <xdr:to>
      <xdr:col>7</xdr:col>
      <xdr:colOff>447675</xdr:colOff>
      <xdr:row>35</xdr:row>
      <xdr:rowOff>85725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6048375" y="6638925"/>
          <a:ext cx="533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8.42%</a:t>
          </a:r>
        </a:p>
      </xdr:txBody>
    </xdr:sp>
    <xdr:clientData/>
  </xdr:twoCellAnchor>
  <xdr:twoCellAnchor>
    <xdr:from>
      <xdr:col>6</xdr:col>
      <xdr:colOff>800101</xdr:colOff>
      <xdr:row>36</xdr:row>
      <xdr:rowOff>66675</xdr:rowOff>
    </xdr:from>
    <xdr:to>
      <xdr:col>7</xdr:col>
      <xdr:colOff>495300</xdr:colOff>
      <xdr:row>37</xdr:row>
      <xdr:rowOff>133350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6048376" y="7048500"/>
          <a:ext cx="58102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12.65%</a:t>
          </a:r>
        </a:p>
      </xdr:txBody>
    </xdr:sp>
    <xdr:clientData/>
  </xdr:twoCellAnchor>
  <xdr:twoCellAnchor>
    <xdr:from>
      <xdr:col>6</xdr:col>
      <xdr:colOff>790575</xdr:colOff>
      <xdr:row>39</xdr:row>
      <xdr:rowOff>0</xdr:rowOff>
    </xdr:from>
    <xdr:to>
      <xdr:col>7</xdr:col>
      <xdr:colOff>495299</xdr:colOff>
      <xdr:row>40</xdr:row>
      <xdr:rowOff>47625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6038850" y="7553325"/>
          <a:ext cx="590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11.27%</a:t>
          </a:r>
        </a:p>
      </xdr:txBody>
    </xdr:sp>
    <xdr:clientData/>
  </xdr:twoCellAnchor>
  <xdr:twoCellAnchor>
    <xdr:from>
      <xdr:col>6</xdr:col>
      <xdr:colOff>800100</xdr:colOff>
      <xdr:row>43</xdr:row>
      <xdr:rowOff>57150</xdr:rowOff>
    </xdr:from>
    <xdr:to>
      <xdr:col>7</xdr:col>
      <xdr:colOff>504824</xdr:colOff>
      <xdr:row>44</xdr:row>
      <xdr:rowOff>104775</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6048375" y="8372475"/>
          <a:ext cx="590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29.87%</a:t>
          </a:r>
        </a:p>
      </xdr:txBody>
    </xdr:sp>
    <xdr:clientData/>
  </xdr:twoCellAnchor>
  <xdr:twoCellAnchor>
    <xdr:from>
      <xdr:col>6</xdr:col>
      <xdr:colOff>809625</xdr:colOff>
      <xdr:row>49</xdr:row>
      <xdr:rowOff>152400</xdr:rowOff>
    </xdr:from>
    <xdr:to>
      <xdr:col>7</xdr:col>
      <xdr:colOff>514349</xdr:colOff>
      <xdr:row>51</xdr:row>
      <xdr:rowOff>1</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6057900" y="961072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30.29%</a:t>
          </a:r>
        </a:p>
      </xdr:txBody>
    </xdr:sp>
    <xdr:clientData/>
  </xdr:twoCellAnchor>
  <xdr:twoCellAnchor editAs="absolute">
    <xdr:from>
      <xdr:col>0</xdr:col>
      <xdr:colOff>133350</xdr:colOff>
      <xdr:row>116</xdr:row>
      <xdr:rowOff>9525</xdr:rowOff>
    </xdr:from>
    <xdr:to>
      <xdr:col>0</xdr:col>
      <xdr:colOff>6823124</xdr:colOff>
      <xdr:row>139</xdr:row>
      <xdr:rowOff>11702</xdr:rowOff>
    </xdr:to>
    <xdr:graphicFrame macro="">
      <xdr:nvGraphicFramePr>
        <xdr:cNvPr id="19" name="07_cost_hawaii_islandch2">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428626</xdr:colOff>
      <xdr:row>125</xdr:row>
      <xdr:rowOff>38101</xdr:rowOff>
    </xdr:from>
    <xdr:to>
      <xdr:col>6</xdr:col>
      <xdr:colOff>19051</xdr:colOff>
      <xdr:row>126</xdr:row>
      <xdr:rowOff>57151</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4791076" y="17040226"/>
          <a:ext cx="47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6</xdr:col>
      <xdr:colOff>419100</xdr:colOff>
      <xdr:row>126</xdr:row>
      <xdr:rowOff>9525</xdr:rowOff>
    </xdr:from>
    <xdr:to>
      <xdr:col>7</xdr:col>
      <xdr:colOff>38100</xdr:colOff>
      <xdr:row>127</xdr:row>
      <xdr:rowOff>76200</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5667375" y="172021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7</xdr:col>
      <xdr:colOff>419101</xdr:colOff>
      <xdr:row>124</xdr:row>
      <xdr:rowOff>152400</xdr:rowOff>
    </xdr:from>
    <xdr:to>
      <xdr:col>8</xdr:col>
      <xdr:colOff>28576</xdr:colOff>
      <xdr:row>126</xdr:row>
      <xdr:rowOff>9525</xdr:rowOff>
    </xdr:to>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6553201" y="16964025"/>
          <a:ext cx="495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8</xdr:col>
      <xdr:colOff>400051</xdr:colOff>
      <xdr:row>124</xdr:row>
      <xdr:rowOff>123825</xdr:rowOff>
    </xdr:from>
    <xdr:to>
      <xdr:col>9</xdr:col>
      <xdr:colOff>285751</xdr:colOff>
      <xdr:row>125</xdr:row>
      <xdr:rowOff>171450</xdr:rowOff>
    </xdr:to>
    <xdr:sp macro="" textlink="">
      <xdr:nvSpPr>
        <xdr:cNvPr id="47" name="TextBox 46">
          <a:extLst>
            <a:ext uri="{FF2B5EF4-FFF2-40B4-BE49-F238E27FC236}">
              <a16:creationId xmlns:a16="http://schemas.microsoft.com/office/drawing/2014/main" id="{00000000-0008-0000-0100-00002F000000}"/>
            </a:ext>
          </a:extLst>
        </xdr:cNvPr>
        <xdr:cNvSpPr txBox="1"/>
      </xdr:nvSpPr>
      <xdr:spPr>
        <a:xfrm>
          <a:off x="7419976" y="16935450"/>
          <a:ext cx="495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1</xdr:col>
      <xdr:colOff>666750</xdr:colOff>
      <xdr:row>123</xdr:row>
      <xdr:rowOff>0</xdr:rowOff>
    </xdr:from>
    <xdr:to>
      <xdr:col>2</xdr:col>
      <xdr:colOff>66674</xdr:colOff>
      <xdr:row>124</xdr:row>
      <xdr:rowOff>76200</xdr:rowOff>
    </xdr:to>
    <xdr:sp macro="" textlink="">
      <xdr:nvSpPr>
        <xdr:cNvPr id="56" name="TextBox 55">
          <a:extLst>
            <a:ext uri="{FF2B5EF4-FFF2-40B4-BE49-F238E27FC236}">
              <a16:creationId xmlns:a16="http://schemas.microsoft.com/office/drawing/2014/main" id="{00000000-0008-0000-0100-000038000000}"/>
            </a:ext>
          </a:extLst>
        </xdr:cNvPr>
        <xdr:cNvSpPr txBox="1"/>
      </xdr:nvSpPr>
      <xdr:spPr>
        <a:xfrm>
          <a:off x="1276350" y="16621125"/>
          <a:ext cx="49529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editAs="absolute">
    <xdr:from>
      <xdr:col>0</xdr:col>
      <xdr:colOff>142873</xdr:colOff>
      <xdr:row>139</xdr:row>
      <xdr:rowOff>95249</xdr:rowOff>
    </xdr:from>
    <xdr:to>
      <xdr:col>0</xdr:col>
      <xdr:colOff>6832647</xdr:colOff>
      <xdr:row>162</xdr:row>
      <xdr:rowOff>102869</xdr:rowOff>
    </xdr:to>
    <xdr:graphicFrame macro="">
      <xdr:nvGraphicFramePr>
        <xdr:cNvPr id="73" name="07_cost_hawaii_islandch3">
          <a:extLst>
            <a:ext uri="{FF2B5EF4-FFF2-40B4-BE49-F238E27FC236}">
              <a16:creationId xmlns:a16="http://schemas.microsoft.com/office/drawing/2014/main" id="{00000000-0008-0000-01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428625</xdr:colOff>
      <xdr:row>123</xdr:row>
      <xdr:rowOff>161925</xdr:rowOff>
    </xdr:from>
    <xdr:to>
      <xdr:col>4</xdr:col>
      <xdr:colOff>26580</xdr:colOff>
      <xdr:row>125</xdr:row>
      <xdr:rowOff>18048</xdr:rowOff>
    </xdr:to>
    <xdr:sp macro="" textlink="">
      <xdr:nvSpPr>
        <xdr:cNvPr id="27" name="TextBox 55">
          <a:extLst>
            <a:ext uri="{FF2B5EF4-FFF2-40B4-BE49-F238E27FC236}">
              <a16:creationId xmlns:a16="http://schemas.microsoft.com/office/drawing/2014/main" id="{00000000-0008-0000-0100-00001B000000}"/>
            </a:ext>
          </a:extLst>
        </xdr:cNvPr>
        <xdr:cNvSpPr txBox="1"/>
      </xdr:nvSpPr>
      <xdr:spPr>
        <a:xfrm>
          <a:off x="3019425" y="16783050"/>
          <a:ext cx="483780" cy="237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1000" b="1"/>
        </a:p>
      </xdr:txBody>
    </xdr:sp>
    <xdr:clientData/>
  </xdr:twoCellAnchor>
  <xdr:twoCellAnchor>
    <xdr:from>
      <xdr:col>4</xdr:col>
      <xdr:colOff>419100</xdr:colOff>
      <xdr:row>124</xdr:row>
      <xdr:rowOff>114300</xdr:rowOff>
    </xdr:from>
    <xdr:to>
      <xdr:col>5</xdr:col>
      <xdr:colOff>104775</xdr:colOff>
      <xdr:row>125</xdr:row>
      <xdr:rowOff>160923</xdr:rowOff>
    </xdr:to>
    <xdr:sp macro="" textlink="">
      <xdr:nvSpPr>
        <xdr:cNvPr id="28" name="TextBox 55">
          <a:extLst>
            <a:ext uri="{FF2B5EF4-FFF2-40B4-BE49-F238E27FC236}">
              <a16:creationId xmlns:a16="http://schemas.microsoft.com/office/drawing/2014/main" id="{00000000-0008-0000-0100-00001C000000}"/>
            </a:ext>
          </a:extLst>
        </xdr:cNvPr>
        <xdr:cNvSpPr txBox="1"/>
      </xdr:nvSpPr>
      <xdr:spPr>
        <a:xfrm>
          <a:off x="3895725" y="24355425"/>
          <a:ext cx="571500" cy="237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1000" b="1"/>
        </a:p>
      </xdr:txBody>
    </xdr:sp>
    <xdr:clientData/>
  </xdr:twoCellAnchor>
</xdr:wsDr>
</file>

<file path=xl/drawings/drawing3.xml><?xml version="1.0" encoding="utf-8"?>
<c:userShapes xmlns:c="http://schemas.openxmlformats.org/drawingml/2006/chart">
  <cdr:relSizeAnchor xmlns:cdr="http://schemas.openxmlformats.org/drawingml/2006/chartDrawing">
    <cdr:from>
      <cdr:x>0.1841</cdr:x>
      <cdr:y>0.23135</cdr:y>
    </cdr:from>
    <cdr:to>
      <cdr:x>0.24104</cdr:x>
      <cdr:y>0.27895</cdr:y>
    </cdr:to>
    <cdr:sp macro="" textlink="">
      <cdr:nvSpPr>
        <cdr:cNvPr id="2" name="TextBox 55"/>
        <cdr:cNvSpPr txBox="1"/>
      </cdr:nvSpPr>
      <cdr:spPr>
        <a:xfrm xmlns:a="http://schemas.openxmlformats.org/drawingml/2006/main">
          <a:off x="1564147" y="1152465"/>
          <a:ext cx="483779" cy="2371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sz="1000" b="1"/>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9525</xdr:colOff>
      <xdr:row>24</xdr:row>
      <xdr:rowOff>180975</xdr:rowOff>
    </xdr:from>
    <xdr:to>
      <xdr:col>8</xdr:col>
      <xdr:colOff>266700</xdr:colOff>
      <xdr:row>48</xdr:row>
      <xdr:rowOff>57149</xdr:rowOff>
    </xdr:to>
    <xdr:graphicFrame macro="">
      <xdr:nvGraphicFramePr>
        <xdr:cNvPr id="2" name="Charts/07_cost_mauich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361950</xdr:colOff>
      <xdr:row>31</xdr:row>
      <xdr:rowOff>152400</xdr:rowOff>
    </xdr:from>
    <xdr:to>
      <xdr:col>4</xdr:col>
      <xdr:colOff>9525</xdr:colOff>
      <xdr:row>33</xdr:row>
      <xdr:rowOff>28576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952750" y="6181725"/>
          <a:ext cx="53340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3.10%</a:t>
          </a:r>
        </a:p>
      </xdr:txBody>
    </xdr:sp>
    <xdr:clientData/>
  </xdr:twoCellAnchor>
  <xdr:twoCellAnchor>
    <xdr:from>
      <xdr:col>3</xdr:col>
      <xdr:colOff>361951</xdr:colOff>
      <xdr:row>32</xdr:row>
      <xdr:rowOff>142875</xdr:rowOff>
    </xdr:from>
    <xdr:to>
      <xdr:col>4</xdr:col>
      <xdr:colOff>19050</xdr:colOff>
      <xdr:row>34</xdr:row>
      <xdr:rowOff>19050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952751" y="6362700"/>
          <a:ext cx="54292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6.57%</a:t>
          </a:r>
        </a:p>
      </xdr:txBody>
    </xdr:sp>
    <xdr:clientData/>
  </xdr:twoCellAnchor>
  <xdr:twoCellAnchor>
    <xdr:from>
      <xdr:col>3</xdr:col>
      <xdr:colOff>361950</xdr:colOff>
      <xdr:row>33</xdr:row>
      <xdr:rowOff>123825</xdr:rowOff>
    </xdr:from>
    <xdr:to>
      <xdr:col>3</xdr:col>
      <xdr:colOff>876299</xdr:colOff>
      <xdr:row>35</xdr:row>
      <xdr:rowOff>19050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2952750" y="6534150"/>
          <a:ext cx="5143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8.23%</a:t>
          </a:r>
        </a:p>
      </xdr:txBody>
    </xdr:sp>
    <xdr:clientData/>
  </xdr:twoCellAnchor>
  <xdr:twoCellAnchor>
    <xdr:from>
      <xdr:col>3</xdr:col>
      <xdr:colOff>352425</xdr:colOff>
      <xdr:row>35</xdr:row>
      <xdr:rowOff>19050</xdr:rowOff>
    </xdr:from>
    <xdr:to>
      <xdr:col>4</xdr:col>
      <xdr:colOff>57149</xdr:colOff>
      <xdr:row>36</xdr:row>
      <xdr:rowOff>57151</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2943225" y="681037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12.64%</a:t>
          </a:r>
        </a:p>
      </xdr:txBody>
    </xdr:sp>
    <xdr:clientData/>
  </xdr:twoCellAnchor>
  <xdr:twoCellAnchor>
    <xdr:from>
      <xdr:col>3</xdr:col>
      <xdr:colOff>361950</xdr:colOff>
      <xdr:row>36</xdr:row>
      <xdr:rowOff>104775</xdr:rowOff>
    </xdr:from>
    <xdr:to>
      <xdr:col>4</xdr:col>
      <xdr:colOff>66674</xdr:colOff>
      <xdr:row>37</xdr:row>
      <xdr:rowOff>142876</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2952750" y="708660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10.95%</a:t>
          </a:r>
        </a:p>
      </xdr:txBody>
    </xdr:sp>
    <xdr:clientData/>
  </xdr:twoCellAnchor>
  <xdr:twoCellAnchor>
    <xdr:from>
      <xdr:col>3</xdr:col>
      <xdr:colOff>371476</xdr:colOff>
      <xdr:row>37</xdr:row>
      <xdr:rowOff>95251</xdr:rowOff>
    </xdr:from>
    <xdr:to>
      <xdr:col>3</xdr:col>
      <xdr:colOff>876300</xdr:colOff>
      <xdr:row>38</xdr:row>
      <xdr:rowOff>161925</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2962276" y="7267576"/>
          <a:ext cx="504824"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5.63%</a:t>
          </a:r>
        </a:p>
      </xdr:txBody>
    </xdr:sp>
    <xdr:clientData/>
  </xdr:twoCellAnchor>
  <xdr:twoCellAnchor>
    <xdr:from>
      <xdr:col>2</xdr:col>
      <xdr:colOff>447675</xdr:colOff>
      <xdr:row>30</xdr:row>
      <xdr:rowOff>161925</xdr:rowOff>
    </xdr:from>
    <xdr:to>
      <xdr:col>3</xdr:col>
      <xdr:colOff>66675</xdr:colOff>
      <xdr:row>32</xdr:row>
      <xdr:rowOff>19050</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2152650" y="6000750"/>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31.96</a:t>
          </a:r>
        </a:p>
      </xdr:txBody>
    </xdr:sp>
    <xdr:clientData/>
  </xdr:twoCellAnchor>
  <xdr:twoCellAnchor>
    <xdr:from>
      <xdr:col>3</xdr:col>
      <xdr:colOff>371475</xdr:colOff>
      <xdr:row>41</xdr:row>
      <xdr:rowOff>28575</xdr:rowOff>
    </xdr:from>
    <xdr:to>
      <xdr:col>4</xdr:col>
      <xdr:colOff>76199</xdr:colOff>
      <xdr:row>42</xdr:row>
      <xdr:rowOff>66676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962275" y="796290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52.88%</a:t>
          </a:r>
        </a:p>
      </xdr:txBody>
    </xdr:sp>
    <xdr:clientData/>
  </xdr:twoCellAnchor>
  <xdr:twoCellAnchor>
    <xdr:from>
      <xdr:col>5</xdr:col>
      <xdr:colOff>323851</xdr:colOff>
      <xdr:row>28</xdr:row>
      <xdr:rowOff>47626</xdr:rowOff>
    </xdr:from>
    <xdr:to>
      <xdr:col>5</xdr:col>
      <xdr:colOff>800101</xdr:colOff>
      <xdr:row>29</xdr:row>
      <xdr:rowOff>85726</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4686301" y="5505451"/>
          <a:ext cx="476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38.36</a:t>
          </a:r>
        </a:p>
      </xdr:txBody>
    </xdr:sp>
    <xdr:clientData/>
  </xdr:twoCellAnchor>
  <xdr:twoCellAnchor>
    <xdr:from>
      <xdr:col>6</xdr:col>
      <xdr:colOff>247650</xdr:colOff>
      <xdr:row>29</xdr:row>
      <xdr:rowOff>38100</xdr:rowOff>
    </xdr:from>
    <xdr:to>
      <xdr:col>6</xdr:col>
      <xdr:colOff>752475</xdr:colOff>
      <xdr:row>30</xdr:row>
      <xdr:rowOff>85725</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5495925" y="568642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1.07%</a:t>
          </a:r>
        </a:p>
      </xdr:txBody>
    </xdr:sp>
    <xdr:clientData/>
  </xdr:twoCellAnchor>
  <xdr:twoCellAnchor>
    <xdr:from>
      <xdr:col>6</xdr:col>
      <xdr:colOff>257176</xdr:colOff>
      <xdr:row>29</xdr:row>
      <xdr:rowOff>161925</xdr:rowOff>
    </xdr:from>
    <xdr:to>
      <xdr:col>6</xdr:col>
      <xdr:colOff>771525</xdr:colOff>
      <xdr:row>31</xdr:row>
      <xdr:rowOff>38100</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5505451" y="5810250"/>
          <a:ext cx="51434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3.83%</a:t>
          </a:r>
        </a:p>
      </xdr:txBody>
    </xdr:sp>
    <xdr:clientData/>
  </xdr:twoCellAnchor>
  <xdr:twoCellAnchor>
    <xdr:from>
      <xdr:col>6</xdr:col>
      <xdr:colOff>247650</xdr:colOff>
      <xdr:row>30</xdr:row>
      <xdr:rowOff>152400</xdr:rowOff>
    </xdr:from>
    <xdr:to>
      <xdr:col>6</xdr:col>
      <xdr:colOff>800099</xdr:colOff>
      <xdr:row>32</xdr:row>
      <xdr:rowOff>38100</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5495925" y="5991225"/>
          <a:ext cx="5524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7.12%</a:t>
          </a:r>
        </a:p>
      </xdr:txBody>
    </xdr:sp>
    <xdr:clientData/>
  </xdr:twoCellAnchor>
  <xdr:twoCellAnchor>
    <xdr:from>
      <xdr:col>6</xdr:col>
      <xdr:colOff>228600</xdr:colOff>
      <xdr:row>32</xdr:row>
      <xdr:rowOff>47625</xdr:rowOff>
    </xdr:from>
    <xdr:to>
      <xdr:col>6</xdr:col>
      <xdr:colOff>819149</xdr:colOff>
      <xdr:row>33</xdr:row>
      <xdr:rowOff>85726</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5476875" y="626745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12.33%</a:t>
          </a:r>
        </a:p>
      </xdr:txBody>
    </xdr:sp>
    <xdr:clientData/>
  </xdr:twoCellAnchor>
  <xdr:twoCellAnchor>
    <xdr:from>
      <xdr:col>6</xdr:col>
      <xdr:colOff>238125</xdr:colOff>
      <xdr:row>34</xdr:row>
      <xdr:rowOff>9525</xdr:rowOff>
    </xdr:from>
    <xdr:to>
      <xdr:col>6</xdr:col>
      <xdr:colOff>828674</xdr:colOff>
      <xdr:row>35</xdr:row>
      <xdr:rowOff>47626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5486400" y="661035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10.85%</a:t>
          </a:r>
        </a:p>
      </xdr:txBody>
    </xdr:sp>
    <xdr:clientData/>
  </xdr:twoCellAnchor>
  <xdr:twoCellAnchor>
    <xdr:from>
      <xdr:col>6</xdr:col>
      <xdr:colOff>238125</xdr:colOff>
      <xdr:row>35</xdr:row>
      <xdr:rowOff>66675</xdr:rowOff>
    </xdr:from>
    <xdr:to>
      <xdr:col>6</xdr:col>
      <xdr:colOff>762000</xdr:colOff>
      <xdr:row>36</xdr:row>
      <xdr:rowOff>123825</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5486400" y="6858000"/>
          <a:ext cx="5238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7.40%</a:t>
          </a:r>
        </a:p>
      </xdr:txBody>
    </xdr:sp>
    <xdr:clientData/>
  </xdr:twoCellAnchor>
  <xdr:twoCellAnchor>
    <xdr:from>
      <xdr:col>6</xdr:col>
      <xdr:colOff>238125</xdr:colOff>
      <xdr:row>40</xdr:row>
      <xdr:rowOff>57150</xdr:rowOff>
    </xdr:from>
    <xdr:to>
      <xdr:col>6</xdr:col>
      <xdr:colOff>828674</xdr:colOff>
      <xdr:row>41</xdr:row>
      <xdr:rowOff>95251</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5486400" y="780097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57.40%</a:t>
          </a:r>
        </a:p>
      </xdr:txBody>
    </xdr:sp>
    <xdr:clientData/>
  </xdr:twoCellAnchor>
  <xdr:twoCellAnchor>
    <xdr:from>
      <xdr:col>8</xdr:col>
      <xdr:colOff>209551</xdr:colOff>
      <xdr:row>29</xdr:row>
      <xdr:rowOff>28576</xdr:rowOff>
    </xdr:from>
    <xdr:to>
      <xdr:col>8</xdr:col>
      <xdr:colOff>714375</xdr:colOff>
      <xdr:row>30</xdr:row>
      <xdr:rowOff>85725</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7229476" y="5676901"/>
          <a:ext cx="504824"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36.42</a:t>
          </a:r>
        </a:p>
      </xdr:txBody>
    </xdr:sp>
    <xdr:clientData/>
  </xdr:twoCellAnchor>
  <xdr:twoCellAnchor>
    <xdr:from>
      <xdr:col>9</xdr:col>
      <xdr:colOff>114300</xdr:colOff>
      <xdr:row>30</xdr:row>
      <xdr:rowOff>0</xdr:rowOff>
    </xdr:from>
    <xdr:to>
      <xdr:col>9</xdr:col>
      <xdr:colOff>676275</xdr:colOff>
      <xdr:row>31</xdr:row>
      <xdr:rowOff>57150</xdr:rowOff>
    </xdr:to>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8020050" y="5838825"/>
          <a:ext cx="5619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1.34%</a:t>
          </a:r>
        </a:p>
      </xdr:txBody>
    </xdr:sp>
    <xdr:clientData/>
  </xdr:twoCellAnchor>
  <xdr:twoCellAnchor>
    <xdr:from>
      <xdr:col>9</xdr:col>
      <xdr:colOff>114300</xdr:colOff>
      <xdr:row>30</xdr:row>
      <xdr:rowOff>104775</xdr:rowOff>
    </xdr:from>
    <xdr:to>
      <xdr:col>9</xdr:col>
      <xdr:colOff>647699</xdr:colOff>
      <xdr:row>31</xdr:row>
      <xdr:rowOff>161925</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8020050" y="5943600"/>
          <a:ext cx="53339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2.03%</a:t>
          </a:r>
        </a:p>
      </xdr:txBody>
    </xdr:sp>
    <xdr:clientData/>
  </xdr:twoCellAnchor>
  <xdr:twoCellAnchor>
    <xdr:from>
      <xdr:col>9</xdr:col>
      <xdr:colOff>114301</xdr:colOff>
      <xdr:row>31</xdr:row>
      <xdr:rowOff>0</xdr:rowOff>
    </xdr:from>
    <xdr:to>
      <xdr:col>9</xdr:col>
      <xdr:colOff>619125</xdr:colOff>
      <xdr:row>32</xdr:row>
      <xdr:rowOff>66675</xdr:rowOff>
    </xdr:to>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8020051" y="6029325"/>
          <a:ext cx="50482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4.23%</a:t>
          </a:r>
        </a:p>
      </xdr:txBody>
    </xdr:sp>
    <xdr:clientData/>
  </xdr:twoCellAnchor>
  <xdr:twoCellAnchor>
    <xdr:from>
      <xdr:col>9</xdr:col>
      <xdr:colOff>123825</xdr:colOff>
      <xdr:row>31</xdr:row>
      <xdr:rowOff>171451</xdr:rowOff>
    </xdr:from>
    <xdr:to>
      <xdr:col>9</xdr:col>
      <xdr:colOff>657225</xdr:colOff>
      <xdr:row>33</xdr:row>
      <xdr:rowOff>19050</xdr:rowOff>
    </xdr:to>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8029575" y="6200776"/>
          <a:ext cx="5334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6.95%</a:t>
          </a:r>
        </a:p>
      </xdr:txBody>
    </xdr:sp>
    <xdr:clientData/>
  </xdr:twoCellAnchor>
  <xdr:twoCellAnchor>
    <xdr:from>
      <xdr:col>9</xdr:col>
      <xdr:colOff>104775</xdr:colOff>
      <xdr:row>33</xdr:row>
      <xdr:rowOff>38100</xdr:rowOff>
    </xdr:from>
    <xdr:to>
      <xdr:col>9</xdr:col>
      <xdr:colOff>695324</xdr:colOff>
      <xdr:row>34</xdr:row>
      <xdr:rowOff>76201</xdr:rowOff>
    </xdr:to>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8010525" y="644842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12.30%</a:t>
          </a:r>
        </a:p>
      </xdr:txBody>
    </xdr:sp>
    <xdr:clientData/>
  </xdr:twoCellAnchor>
  <xdr:twoCellAnchor>
    <xdr:from>
      <xdr:col>9</xdr:col>
      <xdr:colOff>104775</xdr:colOff>
      <xdr:row>35</xdr:row>
      <xdr:rowOff>0</xdr:rowOff>
    </xdr:from>
    <xdr:to>
      <xdr:col>9</xdr:col>
      <xdr:colOff>695324</xdr:colOff>
      <xdr:row>36</xdr:row>
      <xdr:rowOff>38101</xdr:rowOff>
    </xdr:to>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8010525" y="679132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13.26%</a:t>
          </a:r>
        </a:p>
      </xdr:txBody>
    </xdr:sp>
    <xdr:clientData/>
  </xdr:twoCellAnchor>
  <xdr:twoCellAnchor>
    <xdr:from>
      <xdr:col>9</xdr:col>
      <xdr:colOff>104775</xdr:colOff>
      <xdr:row>37</xdr:row>
      <xdr:rowOff>57150</xdr:rowOff>
    </xdr:from>
    <xdr:to>
      <xdr:col>9</xdr:col>
      <xdr:colOff>685800</xdr:colOff>
      <xdr:row>38</xdr:row>
      <xdr:rowOff>114300</xdr:rowOff>
    </xdr:to>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8010525" y="7229475"/>
          <a:ext cx="581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19.25%</a:t>
          </a:r>
        </a:p>
      </xdr:txBody>
    </xdr:sp>
    <xdr:clientData/>
  </xdr:twoCellAnchor>
  <xdr:twoCellAnchor>
    <xdr:from>
      <xdr:col>9</xdr:col>
      <xdr:colOff>114300</xdr:colOff>
      <xdr:row>41</xdr:row>
      <xdr:rowOff>104775</xdr:rowOff>
    </xdr:from>
    <xdr:to>
      <xdr:col>9</xdr:col>
      <xdr:colOff>704849</xdr:colOff>
      <xdr:row>42</xdr:row>
      <xdr:rowOff>142876</xdr:rowOff>
    </xdr:to>
    <xdr:sp macro="" textlink="">
      <xdr:nvSpPr>
        <xdr:cNvPr id="27" name="TextBox 26">
          <a:extLst>
            <a:ext uri="{FF2B5EF4-FFF2-40B4-BE49-F238E27FC236}">
              <a16:creationId xmlns:a16="http://schemas.microsoft.com/office/drawing/2014/main" id="{00000000-0008-0000-0200-00001B000000}"/>
            </a:ext>
          </a:extLst>
        </xdr:cNvPr>
        <xdr:cNvSpPr txBox="1"/>
      </xdr:nvSpPr>
      <xdr:spPr>
        <a:xfrm>
          <a:off x="8020050" y="803910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40.64%</a:t>
          </a:r>
        </a:p>
      </xdr:txBody>
    </xdr:sp>
    <xdr:clientData/>
  </xdr:twoCellAnchor>
  <xdr:twoCellAnchor editAs="absolute">
    <xdr:from>
      <xdr:col>0</xdr:col>
      <xdr:colOff>260349</xdr:colOff>
      <xdr:row>107</xdr:row>
      <xdr:rowOff>44449</xdr:rowOff>
    </xdr:from>
    <xdr:to>
      <xdr:col>0</xdr:col>
      <xdr:colOff>6894746</xdr:colOff>
      <xdr:row>130</xdr:row>
      <xdr:rowOff>52069</xdr:rowOff>
    </xdr:to>
    <xdr:graphicFrame macro="">
      <xdr:nvGraphicFramePr>
        <xdr:cNvPr id="28" name="07_cost_mauich2">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561976</xdr:colOff>
      <xdr:row>117</xdr:row>
      <xdr:rowOff>28575</xdr:rowOff>
    </xdr:from>
    <xdr:to>
      <xdr:col>7</xdr:col>
      <xdr:colOff>152401</xdr:colOff>
      <xdr:row>118</xdr:row>
      <xdr:rowOff>76200</xdr:rowOff>
    </xdr:to>
    <xdr:sp macro="" textlink="">
      <xdr:nvSpPr>
        <xdr:cNvPr id="38" name="TextBox 37">
          <a:extLst>
            <a:ext uri="{FF2B5EF4-FFF2-40B4-BE49-F238E27FC236}">
              <a16:creationId xmlns:a16="http://schemas.microsoft.com/office/drawing/2014/main" id="{00000000-0008-0000-0200-000026000000}"/>
            </a:ext>
          </a:extLst>
        </xdr:cNvPr>
        <xdr:cNvSpPr txBox="1"/>
      </xdr:nvSpPr>
      <xdr:spPr>
        <a:xfrm>
          <a:off x="5810251" y="15687675"/>
          <a:ext cx="4762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7</xdr:col>
      <xdr:colOff>552451</xdr:colOff>
      <xdr:row>117</xdr:row>
      <xdr:rowOff>38100</xdr:rowOff>
    </xdr:from>
    <xdr:to>
      <xdr:col>8</xdr:col>
      <xdr:colOff>171450</xdr:colOff>
      <xdr:row>118</xdr:row>
      <xdr:rowOff>76200</xdr:rowOff>
    </xdr:to>
    <xdr:sp macro="" textlink="">
      <xdr:nvSpPr>
        <xdr:cNvPr id="47" name="TextBox 46">
          <a:extLst>
            <a:ext uri="{FF2B5EF4-FFF2-40B4-BE49-F238E27FC236}">
              <a16:creationId xmlns:a16="http://schemas.microsoft.com/office/drawing/2014/main" id="{00000000-0008-0000-0200-00002F000000}"/>
            </a:ext>
          </a:extLst>
        </xdr:cNvPr>
        <xdr:cNvSpPr txBox="1"/>
      </xdr:nvSpPr>
      <xdr:spPr>
        <a:xfrm>
          <a:off x="6686551" y="15697200"/>
          <a:ext cx="50482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8</xdr:col>
      <xdr:colOff>533400</xdr:colOff>
      <xdr:row>117</xdr:row>
      <xdr:rowOff>114300</xdr:rowOff>
    </xdr:from>
    <xdr:to>
      <xdr:col>9</xdr:col>
      <xdr:colOff>152400</xdr:colOff>
      <xdr:row>118</xdr:row>
      <xdr:rowOff>161925</xdr:rowOff>
    </xdr:to>
    <xdr:sp macro="" textlink="">
      <xdr:nvSpPr>
        <xdr:cNvPr id="56" name="TextBox 55">
          <a:extLst>
            <a:ext uri="{FF2B5EF4-FFF2-40B4-BE49-F238E27FC236}">
              <a16:creationId xmlns:a16="http://schemas.microsoft.com/office/drawing/2014/main" id="{00000000-0008-0000-0200-000038000000}"/>
            </a:ext>
          </a:extLst>
        </xdr:cNvPr>
        <xdr:cNvSpPr txBox="1"/>
      </xdr:nvSpPr>
      <xdr:spPr>
        <a:xfrm>
          <a:off x="7553325" y="15773400"/>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1</xdr:col>
      <xdr:colOff>723900</xdr:colOff>
      <xdr:row>116</xdr:row>
      <xdr:rowOff>9525</xdr:rowOff>
    </xdr:from>
    <xdr:to>
      <xdr:col>2</xdr:col>
      <xdr:colOff>152400</xdr:colOff>
      <xdr:row>117</xdr:row>
      <xdr:rowOff>76200</xdr:rowOff>
    </xdr:to>
    <xdr:sp macro="" textlink="">
      <xdr:nvSpPr>
        <xdr:cNvPr id="65" name="TextBox 64">
          <a:extLst>
            <a:ext uri="{FF2B5EF4-FFF2-40B4-BE49-F238E27FC236}">
              <a16:creationId xmlns:a16="http://schemas.microsoft.com/office/drawing/2014/main" id="{00000000-0008-0000-0200-000041000000}"/>
            </a:ext>
          </a:extLst>
        </xdr:cNvPr>
        <xdr:cNvSpPr txBox="1"/>
      </xdr:nvSpPr>
      <xdr:spPr>
        <a:xfrm>
          <a:off x="1333500" y="15478125"/>
          <a:ext cx="5238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2</xdr:col>
      <xdr:colOff>523875</xdr:colOff>
      <xdr:row>114</xdr:row>
      <xdr:rowOff>161925</xdr:rowOff>
    </xdr:from>
    <xdr:to>
      <xdr:col>3</xdr:col>
      <xdr:colOff>161925</xdr:colOff>
      <xdr:row>116</xdr:row>
      <xdr:rowOff>38100</xdr:rowOff>
    </xdr:to>
    <xdr:sp macro="" textlink="">
      <xdr:nvSpPr>
        <xdr:cNvPr id="75" name="TextBox 74">
          <a:extLst>
            <a:ext uri="{FF2B5EF4-FFF2-40B4-BE49-F238E27FC236}">
              <a16:creationId xmlns:a16="http://schemas.microsoft.com/office/drawing/2014/main" id="{00000000-0008-0000-0200-00004B000000}"/>
            </a:ext>
          </a:extLst>
        </xdr:cNvPr>
        <xdr:cNvSpPr txBox="1"/>
      </xdr:nvSpPr>
      <xdr:spPr>
        <a:xfrm>
          <a:off x="2228850" y="15249525"/>
          <a:ext cx="5238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editAs="absolute">
    <xdr:from>
      <xdr:col>0</xdr:col>
      <xdr:colOff>207066</xdr:colOff>
      <xdr:row>130</xdr:row>
      <xdr:rowOff>171864</xdr:rowOff>
    </xdr:from>
    <xdr:to>
      <xdr:col>0</xdr:col>
      <xdr:colOff>6851126</xdr:colOff>
      <xdr:row>153</xdr:row>
      <xdr:rowOff>179484</xdr:rowOff>
    </xdr:to>
    <xdr:graphicFrame macro="">
      <xdr:nvGraphicFramePr>
        <xdr:cNvPr id="81" name="07_cost_mauich3">
          <a:extLst>
            <a:ext uri="{FF2B5EF4-FFF2-40B4-BE49-F238E27FC236}">
              <a16:creationId xmlns:a16="http://schemas.microsoft.com/office/drawing/2014/main" id="{00000000-0008-0000-02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523875</xdr:colOff>
      <xdr:row>115</xdr:row>
      <xdr:rowOff>114300</xdr:rowOff>
    </xdr:from>
    <xdr:to>
      <xdr:col>4</xdr:col>
      <xdr:colOff>161925</xdr:colOff>
      <xdr:row>116</xdr:row>
      <xdr:rowOff>180975</xdr:rowOff>
    </xdr:to>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3114675" y="15392400"/>
          <a:ext cx="5238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4</xdr:col>
      <xdr:colOff>514350</xdr:colOff>
      <xdr:row>117</xdr:row>
      <xdr:rowOff>19050</xdr:rowOff>
    </xdr:from>
    <xdr:to>
      <xdr:col>5</xdr:col>
      <xdr:colOff>152400</xdr:colOff>
      <xdr:row>118</xdr:row>
      <xdr:rowOff>85725</xdr:rowOff>
    </xdr:to>
    <xdr:sp macro="" textlink="">
      <xdr:nvSpPr>
        <xdr:cNvPr id="37" name="TextBox 36">
          <a:extLst>
            <a:ext uri="{FF2B5EF4-FFF2-40B4-BE49-F238E27FC236}">
              <a16:creationId xmlns:a16="http://schemas.microsoft.com/office/drawing/2014/main" id="{00000000-0008-0000-0200-000025000000}"/>
            </a:ext>
          </a:extLst>
        </xdr:cNvPr>
        <xdr:cNvSpPr txBox="1"/>
      </xdr:nvSpPr>
      <xdr:spPr>
        <a:xfrm>
          <a:off x="3990975" y="15678150"/>
          <a:ext cx="5238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5</xdr:col>
      <xdr:colOff>561975</xdr:colOff>
      <xdr:row>117</xdr:row>
      <xdr:rowOff>66675</xdr:rowOff>
    </xdr:from>
    <xdr:to>
      <xdr:col>6</xdr:col>
      <xdr:colOff>152400</xdr:colOff>
      <xdr:row>118</xdr:row>
      <xdr:rowOff>114300</xdr:rowOff>
    </xdr:to>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4924425" y="15725775"/>
          <a:ext cx="4762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25</xdr:row>
      <xdr:rowOff>9525</xdr:rowOff>
    </xdr:from>
    <xdr:to>
      <xdr:col>8</xdr:col>
      <xdr:colOff>266700</xdr:colOff>
      <xdr:row>48</xdr:row>
      <xdr:rowOff>76199</xdr:rowOff>
    </xdr:to>
    <xdr:graphicFrame macro="">
      <xdr:nvGraphicFramePr>
        <xdr:cNvPr id="2" name="07_cost_lanaich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381000</xdr:colOff>
      <xdr:row>31</xdr:row>
      <xdr:rowOff>28575</xdr:rowOff>
    </xdr:from>
    <xdr:to>
      <xdr:col>4</xdr:col>
      <xdr:colOff>28575</xdr:colOff>
      <xdr:row>32</xdr:row>
      <xdr:rowOff>95251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971800" y="6057900"/>
          <a:ext cx="53340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2.66%</a:t>
          </a:r>
        </a:p>
      </xdr:txBody>
    </xdr:sp>
    <xdr:clientData/>
  </xdr:twoCellAnchor>
  <xdr:twoCellAnchor>
    <xdr:from>
      <xdr:col>3</xdr:col>
      <xdr:colOff>371476</xdr:colOff>
      <xdr:row>32</xdr:row>
      <xdr:rowOff>38100</xdr:rowOff>
    </xdr:from>
    <xdr:to>
      <xdr:col>4</xdr:col>
      <xdr:colOff>85725</xdr:colOff>
      <xdr:row>33</xdr:row>
      <xdr:rowOff>123825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2962276" y="6257925"/>
          <a:ext cx="60007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10.33%</a:t>
          </a:r>
        </a:p>
      </xdr:txBody>
    </xdr:sp>
    <xdr:clientData/>
  </xdr:twoCellAnchor>
  <xdr:twoCellAnchor>
    <xdr:from>
      <xdr:col>3</xdr:col>
      <xdr:colOff>371475</xdr:colOff>
      <xdr:row>33</xdr:row>
      <xdr:rowOff>28575</xdr:rowOff>
    </xdr:from>
    <xdr:to>
      <xdr:col>3</xdr:col>
      <xdr:colOff>885824</xdr:colOff>
      <xdr:row>34</xdr:row>
      <xdr:rowOff>114300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2962275" y="6438900"/>
          <a:ext cx="5143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2.78%</a:t>
          </a:r>
        </a:p>
      </xdr:txBody>
    </xdr:sp>
    <xdr:clientData/>
  </xdr:twoCellAnchor>
  <xdr:twoCellAnchor>
    <xdr:from>
      <xdr:col>3</xdr:col>
      <xdr:colOff>371475</xdr:colOff>
      <xdr:row>34</xdr:row>
      <xdr:rowOff>0</xdr:rowOff>
    </xdr:from>
    <xdr:to>
      <xdr:col>4</xdr:col>
      <xdr:colOff>76199</xdr:colOff>
      <xdr:row>35</xdr:row>
      <xdr:rowOff>38101</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2962275" y="660082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8.75%</a:t>
          </a:r>
        </a:p>
      </xdr:txBody>
    </xdr:sp>
    <xdr:clientData/>
  </xdr:twoCellAnchor>
  <xdr:twoCellAnchor>
    <xdr:from>
      <xdr:col>3</xdr:col>
      <xdr:colOff>361950</xdr:colOff>
      <xdr:row>35</xdr:row>
      <xdr:rowOff>76200</xdr:rowOff>
    </xdr:from>
    <xdr:to>
      <xdr:col>4</xdr:col>
      <xdr:colOff>66674</xdr:colOff>
      <xdr:row>36</xdr:row>
      <xdr:rowOff>114301</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2952750" y="686752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14.50%</a:t>
          </a:r>
        </a:p>
      </xdr:txBody>
    </xdr:sp>
    <xdr:clientData/>
  </xdr:twoCellAnchor>
  <xdr:twoCellAnchor>
    <xdr:from>
      <xdr:col>3</xdr:col>
      <xdr:colOff>381001</xdr:colOff>
      <xdr:row>36</xdr:row>
      <xdr:rowOff>171451</xdr:rowOff>
    </xdr:from>
    <xdr:to>
      <xdr:col>4</xdr:col>
      <xdr:colOff>0</xdr:colOff>
      <xdr:row>38</xdr:row>
      <xdr:rowOff>47625</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2971801" y="7153276"/>
          <a:ext cx="504824"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7.21%</a:t>
          </a:r>
        </a:p>
      </xdr:txBody>
    </xdr:sp>
    <xdr:clientData/>
  </xdr:twoCellAnchor>
  <xdr:twoCellAnchor>
    <xdr:from>
      <xdr:col>2</xdr:col>
      <xdr:colOff>466725</xdr:colOff>
      <xdr:row>30</xdr:row>
      <xdr:rowOff>66675</xdr:rowOff>
    </xdr:from>
    <xdr:to>
      <xdr:col>3</xdr:col>
      <xdr:colOff>85725</xdr:colOff>
      <xdr:row>31</xdr:row>
      <xdr:rowOff>114300</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2171700" y="610552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41.04</a:t>
          </a:r>
        </a:p>
      </xdr:txBody>
    </xdr:sp>
    <xdr:clientData/>
  </xdr:twoCellAnchor>
  <xdr:twoCellAnchor>
    <xdr:from>
      <xdr:col>3</xdr:col>
      <xdr:colOff>390525</xdr:colOff>
      <xdr:row>40</xdr:row>
      <xdr:rowOff>152400</xdr:rowOff>
    </xdr:from>
    <xdr:to>
      <xdr:col>4</xdr:col>
      <xdr:colOff>95249</xdr:colOff>
      <xdr:row>42</xdr:row>
      <xdr:rowOff>1</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2981325" y="789622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53.78%</a:t>
          </a:r>
        </a:p>
      </xdr:txBody>
    </xdr:sp>
    <xdr:clientData/>
  </xdr:twoCellAnchor>
  <xdr:twoCellAnchor>
    <xdr:from>
      <xdr:col>5</xdr:col>
      <xdr:colOff>333376</xdr:colOff>
      <xdr:row>27</xdr:row>
      <xdr:rowOff>161926</xdr:rowOff>
    </xdr:from>
    <xdr:to>
      <xdr:col>5</xdr:col>
      <xdr:colOff>809626</xdr:colOff>
      <xdr:row>29</xdr:row>
      <xdr:rowOff>9526</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4695826" y="5429251"/>
          <a:ext cx="476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47.73</a:t>
          </a:r>
        </a:p>
      </xdr:txBody>
    </xdr:sp>
    <xdr:clientData/>
  </xdr:twoCellAnchor>
  <xdr:twoCellAnchor>
    <xdr:from>
      <xdr:col>6</xdr:col>
      <xdr:colOff>247650</xdr:colOff>
      <xdr:row>29</xdr:row>
      <xdr:rowOff>0</xdr:rowOff>
    </xdr:from>
    <xdr:to>
      <xdr:col>6</xdr:col>
      <xdr:colOff>752475</xdr:colOff>
      <xdr:row>30</xdr:row>
      <xdr:rowOff>47625</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5495925" y="564832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.86%</a:t>
          </a:r>
        </a:p>
      </xdr:txBody>
    </xdr:sp>
    <xdr:clientData/>
  </xdr:twoCellAnchor>
  <xdr:twoCellAnchor>
    <xdr:from>
      <xdr:col>6</xdr:col>
      <xdr:colOff>257176</xdr:colOff>
      <xdr:row>29</xdr:row>
      <xdr:rowOff>161925</xdr:rowOff>
    </xdr:from>
    <xdr:to>
      <xdr:col>6</xdr:col>
      <xdr:colOff>771525</xdr:colOff>
      <xdr:row>31</xdr:row>
      <xdr:rowOff>38100</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5505451" y="5810250"/>
          <a:ext cx="51434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7.33%</a:t>
          </a:r>
        </a:p>
      </xdr:txBody>
    </xdr:sp>
    <xdr:clientData/>
  </xdr:twoCellAnchor>
  <xdr:twoCellAnchor>
    <xdr:from>
      <xdr:col>6</xdr:col>
      <xdr:colOff>247650</xdr:colOff>
      <xdr:row>30</xdr:row>
      <xdr:rowOff>152400</xdr:rowOff>
    </xdr:from>
    <xdr:to>
      <xdr:col>6</xdr:col>
      <xdr:colOff>800099</xdr:colOff>
      <xdr:row>32</xdr:row>
      <xdr:rowOff>38100</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5495925" y="5991225"/>
          <a:ext cx="5524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6.94%</a:t>
          </a:r>
        </a:p>
      </xdr:txBody>
    </xdr:sp>
    <xdr:clientData/>
  </xdr:twoCellAnchor>
  <xdr:twoCellAnchor>
    <xdr:from>
      <xdr:col>6</xdr:col>
      <xdr:colOff>228600</xdr:colOff>
      <xdr:row>32</xdr:row>
      <xdr:rowOff>161925</xdr:rowOff>
    </xdr:from>
    <xdr:to>
      <xdr:col>6</xdr:col>
      <xdr:colOff>819149</xdr:colOff>
      <xdr:row>34</xdr:row>
      <xdr:rowOff>9526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5476875" y="638175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18.48%</a:t>
          </a:r>
        </a:p>
      </xdr:txBody>
    </xdr:sp>
    <xdr:clientData/>
  </xdr:twoCellAnchor>
  <xdr:twoCellAnchor>
    <xdr:from>
      <xdr:col>6</xdr:col>
      <xdr:colOff>247650</xdr:colOff>
      <xdr:row>34</xdr:row>
      <xdr:rowOff>133350</xdr:rowOff>
    </xdr:from>
    <xdr:to>
      <xdr:col>6</xdr:col>
      <xdr:colOff>771525</xdr:colOff>
      <xdr:row>36</xdr:row>
      <xdr:rowOff>0</xdr:rowOff>
    </xdr:to>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5495925" y="6734175"/>
          <a:ext cx="5238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6.14%</a:t>
          </a:r>
        </a:p>
      </xdr:txBody>
    </xdr:sp>
    <xdr:clientData/>
  </xdr:twoCellAnchor>
  <xdr:twoCellAnchor>
    <xdr:from>
      <xdr:col>6</xdr:col>
      <xdr:colOff>257175</xdr:colOff>
      <xdr:row>39</xdr:row>
      <xdr:rowOff>161925</xdr:rowOff>
    </xdr:from>
    <xdr:to>
      <xdr:col>6</xdr:col>
      <xdr:colOff>847724</xdr:colOff>
      <xdr:row>41</xdr:row>
      <xdr:rowOff>9526</xdr:rowOff>
    </xdr:to>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5505450" y="771525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60.63%</a:t>
          </a:r>
        </a:p>
      </xdr:txBody>
    </xdr:sp>
    <xdr:clientData/>
  </xdr:twoCellAnchor>
  <xdr:twoCellAnchor>
    <xdr:from>
      <xdr:col>8</xdr:col>
      <xdr:colOff>219076</xdr:colOff>
      <xdr:row>28</xdr:row>
      <xdr:rowOff>9526</xdr:rowOff>
    </xdr:from>
    <xdr:to>
      <xdr:col>8</xdr:col>
      <xdr:colOff>723900</xdr:colOff>
      <xdr:row>29</xdr:row>
      <xdr:rowOff>66675</xdr:rowOff>
    </xdr:to>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7239001" y="5467351"/>
          <a:ext cx="504824"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46.98</a:t>
          </a:r>
        </a:p>
      </xdr:txBody>
    </xdr:sp>
    <xdr:clientData/>
  </xdr:twoCellAnchor>
  <xdr:twoCellAnchor>
    <xdr:from>
      <xdr:col>9</xdr:col>
      <xdr:colOff>123825</xdr:colOff>
      <xdr:row>28</xdr:row>
      <xdr:rowOff>171450</xdr:rowOff>
    </xdr:from>
    <xdr:to>
      <xdr:col>9</xdr:col>
      <xdr:colOff>685800</xdr:colOff>
      <xdr:row>30</xdr:row>
      <xdr:rowOff>38100</xdr:rowOff>
    </xdr:to>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8029575" y="5629275"/>
          <a:ext cx="5619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1.04%</a:t>
          </a:r>
        </a:p>
      </xdr:txBody>
    </xdr:sp>
    <xdr:clientData/>
  </xdr:twoCellAnchor>
  <xdr:twoCellAnchor>
    <xdr:from>
      <xdr:col>9</xdr:col>
      <xdr:colOff>123825</xdr:colOff>
      <xdr:row>29</xdr:row>
      <xdr:rowOff>95250</xdr:rowOff>
    </xdr:from>
    <xdr:to>
      <xdr:col>9</xdr:col>
      <xdr:colOff>657224</xdr:colOff>
      <xdr:row>30</xdr:row>
      <xdr:rowOff>152400</xdr:rowOff>
    </xdr:to>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8029575" y="5743575"/>
          <a:ext cx="53339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1.55%</a:t>
          </a:r>
        </a:p>
      </xdr:txBody>
    </xdr:sp>
    <xdr:clientData/>
  </xdr:twoCellAnchor>
  <xdr:twoCellAnchor>
    <xdr:from>
      <xdr:col>9</xdr:col>
      <xdr:colOff>123826</xdr:colOff>
      <xdr:row>30</xdr:row>
      <xdr:rowOff>28575</xdr:rowOff>
    </xdr:from>
    <xdr:to>
      <xdr:col>9</xdr:col>
      <xdr:colOff>628650</xdr:colOff>
      <xdr:row>31</xdr:row>
      <xdr:rowOff>95250</xdr:rowOff>
    </xdr:to>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8029576" y="5867400"/>
          <a:ext cx="50482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8.07%</a:t>
          </a:r>
        </a:p>
      </xdr:txBody>
    </xdr:sp>
    <xdr:clientData/>
  </xdr:twoCellAnchor>
  <xdr:twoCellAnchor>
    <xdr:from>
      <xdr:col>9</xdr:col>
      <xdr:colOff>123825</xdr:colOff>
      <xdr:row>31</xdr:row>
      <xdr:rowOff>57151</xdr:rowOff>
    </xdr:from>
    <xdr:to>
      <xdr:col>9</xdr:col>
      <xdr:colOff>657225</xdr:colOff>
      <xdr:row>32</xdr:row>
      <xdr:rowOff>95250</xdr:rowOff>
    </xdr:to>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8029575" y="6086476"/>
          <a:ext cx="5334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6.45%</a:t>
          </a:r>
        </a:p>
      </xdr:txBody>
    </xdr:sp>
    <xdr:clientData/>
  </xdr:twoCellAnchor>
  <xdr:twoCellAnchor>
    <xdr:from>
      <xdr:col>9</xdr:col>
      <xdr:colOff>133350</xdr:colOff>
      <xdr:row>33</xdr:row>
      <xdr:rowOff>57150</xdr:rowOff>
    </xdr:from>
    <xdr:to>
      <xdr:col>9</xdr:col>
      <xdr:colOff>723899</xdr:colOff>
      <xdr:row>34</xdr:row>
      <xdr:rowOff>95251</xdr:rowOff>
    </xdr:to>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8039100" y="646747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21.33%</a:t>
          </a:r>
        </a:p>
      </xdr:txBody>
    </xdr:sp>
    <xdr:clientData/>
  </xdr:twoCellAnchor>
  <xdr:twoCellAnchor>
    <xdr:from>
      <xdr:col>9</xdr:col>
      <xdr:colOff>161925</xdr:colOff>
      <xdr:row>35</xdr:row>
      <xdr:rowOff>57150</xdr:rowOff>
    </xdr:from>
    <xdr:to>
      <xdr:col>9</xdr:col>
      <xdr:colOff>752474</xdr:colOff>
      <xdr:row>36</xdr:row>
      <xdr:rowOff>95251</xdr:rowOff>
    </xdr:to>
    <xdr:sp macro="" textlink="">
      <xdr:nvSpPr>
        <xdr:cNvPr id="25" name="TextBox 24">
          <a:extLst>
            <a:ext uri="{FF2B5EF4-FFF2-40B4-BE49-F238E27FC236}">
              <a16:creationId xmlns:a16="http://schemas.microsoft.com/office/drawing/2014/main" id="{00000000-0008-0000-0300-000019000000}"/>
            </a:ext>
          </a:extLst>
        </xdr:cNvPr>
        <xdr:cNvSpPr txBox="1"/>
      </xdr:nvSpPr>
      <xdr:spPr>
        <a:xfrm>
          <a:off x="8067675" y="684847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6.32%</a:t>
          </a:r>
        </a:p>
      </xdr:txBody>
    </xdr:sp>
    <xdr:clientData/>
  </xdr:twoCellAnchor>
  <xdr:twoCellAnchor>
    <xdr:from>
      <xdr:col>9</xdr:col>
      <xdr:colOff>142875</xdr:colOff>
      <xdr:row>40</xdr:row>
      <xdr:rowOff>47625</xdr:rowOff>
    </xdr:from>
    <xdr:to>
      <xdr:col>9</xdr:col>
      <xdr:colOff>733424</xdr:colOff>
      <xdr:row>41</xdr:row>
      <xdr:rowOff>85726</xdr:rowOff>
    </xdr:to>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8048625" y="779145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56.96%</a:t>
          </a:r>
        </a:p>
      </xdr:txBody>
    </xdr:sp>
    <xdr:clientData/>
  </xdr:twoCellAnchor>
  <xdr:twoCellAnchor editAs="absolute">
    <xdr:from>
      <xdr:col>0</xdr:col>
      <xdr:colOff>114299</xdr:colOff>
      <xdr:row>108</xdr:row>
      <xdr:rowOff>66675</xdr:rowOff>
    </xdr:from>
    <xdr:to>
      <xdr:col>0</xdr:col>
      <xdr:colOff>6798944</xdr:colOff>
      <xdr:row>131</xdr:row>
      <xdr:rowOff>74295</xdr:rowOff>
    </xdr:to>
    <xdr:graphicFrame macro="">
      <xdr:nvGraphicFramePr>
        <xdr:cNvPr id="28" name="07_cost_lanaich2">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123825</xdr:colOff>
      <xdr:row>117</xdr:row>
      <xdr:rowOff>161925</xdr:rowOff>
    </xdr:from>
    <xdr:to>
      <xdr:col>5</xdr:col>
      <xdr:colOff>552450</xdr:colOff>
      <xdr:row>119</xdr:row>
      <xdr:rowOff>47625</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flipH="1">
          <a:off x="4486275" y="23079075"/>
          <a:ext cx="4286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6</xdr:col>
      <xdr:colOff>544831</xdr:colOff>
      <xdr:row>117</xdr:row>
      <xdr:rowOff>47625</xdr:rowOff>
    </xdr:from>
    <xdr:to>
      <xdr:col>7</xdr:col>
      <xdr:colOff>247649</xdr:colOff>
      <xdr:row>118</xdr:row>
      <xdr:rowOff>95250</xdr:rowOff>
    </xdr:to>
    <xdr:sp macro="" textlink="">
      <xdr:nvSpPr>
        <xdr:cNvPr id="38" name="TextBox 37">
          <a:extLst>
            <a:ext uri="{FF2B5EF4-FFF2-40B4-BE49-F238E27FC236}">
              <a16:creationId xmlns:a16="http://schemas.microsoft.com/office/drawing/2014/main" id="{00000000-0008-0000-0300-000026000000}"/>
            </a:ext>
          </a:extLst>
        </xdr:cNvPr>
        <xdr:cNvSpPr txBox="1"/>
      </xdr:nvSpPr>
      <xdr:spPr>
        <a:xfrm flipH="1">
          <a:off x="5793106" y="22964775"/>
          <a:ext cx="58864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7</xdr:col>
      <xdr:colOff>552451</xdr:colOff>
      <xdr:row>117</xdr:row>
      <xdr:rowOff>57150</xdr:rowOff>
    </xdr:from>
    <xdr:to>
      <xdr:col>8</xdr:col>
      <xdr:colOff>171450</xdr:colOff>
      <xdr:row>118</xdr:row>
      <xdr:rowOff>95250</xdr:rowOff>
    </xdr:to>
    <xdr:sp macro="" textlink="">
      <xdr:nvSpPr>
        <xdr:cNvPr id="47" name="TextBox 46">
          <a:extLst>
            <a:ext uri="{FF2B5EF4-FFF2-40B4-BE49-F238E27FC236}">
              <a16:creationId xmlns:a16="http://schemas.microsoft.com/office/drawing/2014/main" id="{00000000-0008-0000-0300-00002F000000}"/>
            </a:ext>
          </a:extLst>
        </xdr:cNvPr>
        <xdr:cNvSpPr txBox="1"/>
      </xdr:nvSpPr>
      <xdr:spPr>
        <a:xfrm>
          <a:off x="6686551" y="15735300"/>
          <a:ext cx="50482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8</xdr:col>
      <xdr:colOff>628650</xdr:colOff>
      <xdr:row>116</xdr:row>
      <xdr:rowOff>85725</xdr:rowOff>
    </xdr:from>
    <xdr:to>
      <xdr:col>9</xdr:col>
      <xdr:colOff>247650</xdr:colOff>
      <xdr:row>117</xdr:row>
      <xdr:rowOff>133350</xdr:rowOff>
    </xdr:to>
    <xdr:sp macro="" textlink="">
      <xdr:nvSpPr>
        <xdr:cNvPr id="56" name="TextBox 55">
          <a:extLst>
            <a:ext uri="{FF2B5EF4-FFF2-40B4-BE49-F238E27FC236}">
              <a16:creationId xmlns:a16="http://schemas.microsoft.com/office/drawing/2014/main" id="{00000000-0008-0000-0300-000038000000}"/>
            </a:ext>
          </a:extLst>
        </xdr:cNvPr>
        <xdr:cNvSpPr txBox="1"/>
      </xdr:nvSpPr>
      <xdr:spPr>
        <a:xfrm>
          <a:off x="7648575" y="155733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1</xdr:col>
      <xdr:colOff>733425</xdr:colOff>
      <xdr:row>114</xdr:row>
      <xdr:rowOff>180975</xdr:rowOff>
    </xdr:from>
    <xdr:to>
      <xdr:col>2</xdr:col>
      <xdr:colOff>152400</xdr:colOff>
      <xdr:row>116</xdr:row>
      <xdr:rowOff>57150</xdr:rowOff>
    </xdr:to>
    <xdr:sp macro="" textlink="">
      <xdr:nvSpPr>
        <xdr:cNvPr id="65" name="TextBox 64">
          <a:extLst>
            <a:ext uri="{FF2B5EF4-FFF2-40B4-BE49-F238E27FC236}">
              <a16:creationId xmlns:a16="http://schemas.microsoft.com/office/drawing/2014/main" id="{00000000-0008-0000-0300-000041000000}"/>
            </a:ext>
          </a:extLst>
        </xdr:cNvPr>
        <xdr:cNvSpPr txBox="1"/>
      </xdr:nvSpPr>
      <xdr:spPr>
        <a:xfrm>
          <a:off x="1343025" y="15287625"/>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2</xdr:col>
      <xdr:colOff>523875</xdr:colOff>
      <xdr:row>114</xdr:row>
      <xdr:rowOff>171450</xdr:rowOff>
    </xdr:from>
    <xdr:to>
      <xdr:col>3</xdr:col>
      <xdr:colOff>152400</xdr:colOff>
      <xdr:row>116</xdr:row>
      <xdr:rowOff>47625</xdr:rowOff>
    </xdr:to>
    <xdr:sp macro="" textlink="">
      <xdr:nvSpPr>
        <xdr:cNvPr id="70" name="TextBox 69">
          <a:extLst>
            <a:ext uri="{FF2B5EF4-FFF2-40B4-BE49-F238E27FC236}">
              <a16:creationId xmlns:a16="http://schemas.microsoft.com/office/drawing/2014/main" id="{00000000-0008-0000-0300-000046000000}"/>
            </a:ext>
          </a:extLst>
        </xdr:cNvPr>
        <xdr:cNvSpPr txBox="1"/>
      </xdr:nvSpPr>
      <xdr:spPr>
        <a:xfrm>
          <a:off x="2228850" y="15278100"/>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editAs="absolute">
    <xdr:from>
      <xdr:col>0</xdr:col>
      <xdr:colOff>114300</xdr:colOff>
      <xdr:row>132</xdr:row>
      <xdr:rowOff>15875</xdr:rowOff>
    </xdr:from>
    <xdr:to>
      <xdr:col>0</xdr:col>
      <xdr:colOff>6798945</xdr:colOff>
      <xdr:row>155</xdr:row>
      <xdr:rowOff>23495</xdr:rowOff>
    </xdr:to>
    <xdr:graphicFrame macro="">
      <xdr:nvGraphicFramePr>
        <xdr:cNvPr id="81" name="07_cost_lanaich3">
          <a:extLst>
            <a:ext uri="{FF2B5EF4-FFF2-40B4-BE49-F238E27FC236}">
              <a16:creationId xmlns:a16="http://schemas.microsoft.com/office/drawing/2014/main" id="{00000000-0008-0000-03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542925</xdr:colOff>
      <xdr:row>115</xdr:row>
      <xdr:rowOff>161925</xdr:rowOff>
    </xdr:from>
    <xdr:to>
      <xdr:col>4</xdr:col>
      <xdr:colOff>171450</xdr:colOff>
      <xdr:row>117</xdr:row>
      <xdr:rowOff>38100</xdr:rowOff>
    </xdr:to>
    <xdr:sp macro="" textlink="">
      <xdr:nvSpPr>
        <xdr:cNvPr id="34" name="TextBox 33">
          <a:extLst>
            <a:ext uri="{FF2B5EF4-FFF2-40B4-BE49-F238E27FC236}">
              <a16:creationId xmlns:a16="http://schemas.microsoft.com/office/drawing/2014/main" id="{00000000-0008-0000-0300-000022000000}"/>
            </a:ext>
          </a:extLst>
        </xdr:cNvPr>
        <xdr:cNvSpPr txBox="1"/>
      </xdr:nvSpPr>
      <xdr:spPr>
        <a:xfrm>
          <a:off x="3133725" y="15459075"/>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4</xdr:col>
      <xdr:colOff>561975</xdr:colOff>
      <xdr:row>116</xdr:row>
      <xdr:rowOff>85725</xdr:rowOff>
    </xdr:from>
    <xdr:to>
      <xdr:col>5</xdr:col>
      <xdr:colOff>190500</xdr:colOff>
      <xdr:row>117</xdr:row>
      <xdr:rowOff>152400</xdr:rowOff>
    </xdr:to>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4038600" y="15573375"/>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25</xdr:row>
      <xdr:rowOff>9525</xdr:rowOff>
    </xdr:from>
    <xdr:to>
      <xdr:col>8</xdr:col>
      <xdr:colOff>266700</xdr:colOff>
      <xdr:row>48</xdr:row>
      <xdr:rowOff>76199</xdr:rowOff>
    </xdr:to>
    <xdr:graphicFrame macro="">
      <xdr:nvGraphicFramePr>
        <xdr:cNvPr id="2" name="07_cost_molokaich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31</xdr:row>
      <xdr:rowOff>142875</xdr:rowOff>
    </xdr:from>
    <xdr:to>
      <xdr:col>4</xdr:col>
      <xdr:colOff>19050</xdr:colOff>
      <xdr:row>33</xdr:row>
      <xdr:rowOff>19051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962275" y="6172200"/>
          <a:ext cx="53340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2.63%</a:t>
          </a:r>
        </a:p>
      </xdr:txBody>
    </xdr:sp>
    <xdr:clientData/>
  </xdr:twoCellAnchor>
  <xdr:twoCellAnchor>
    <xdr:from>
      <xdr:col>3</xdr:col>
      <xdr:colOff>371476</xdr:colOff>
      <xdr:row>34</xdr:row>
      <xdr:rowOff>142875</xdr:rowOff>
    </xdr:from>
    <xdr:to>
      <xdr:col>4</xdr:col>
      <xdr:colOff>85725</xdr:colOff>
      <xdr:row>36</xdr:row>
      <xdr:rowOff>38100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2962276" y="6743700"/>
          <a:ext cx="60007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10.97%</a:t>
          </a:r>
        </a:p>
      </xdr:txBody>
    </xdr:sp>
    <xdr:clientData/>
  </xdr:twoCellAnchor>
  <xdr:twoCellAnchor>
    <xdr:from>
      <xdr:col>3</xdr:col>
      <xdr:colOff>381000</xdr:colOff>
      <xdr:row>32</xdr:row>
      <xdr:rowOff>161925</xdr:rowOff>
    </xdr:from>
    <xdr:to>
      <xdr:col>4</xdr:col>
      <xdr:colOff>9524</xdr:colOff>
      <xdr:row>34</xdr:row>
      <xdr:rowOff>57150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2971800" y="6381750"/>
          <a:ext cx="5143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7.87%</a:t>
          </a:r>
        </a:p>
      </xdr:txBody>
    </xdr:sp>
    <xdr:clientData/>
  </xdr:twoCellAnchor>
  <xdr:twoCellAnchor>
    <xdr:from>
      <xdr:col>3</xdr:col>
      <xdr:colOff>371475</xdr:colOff>
      <xdr:row>33</xdr:row>
      <xdr:rowOff>133350</xdr:rowOff>
    </xdr:from>
    <xdr:to>
      <xdr:col>4</xdr:col>
      <xdr:colOff>76199</xdr:colOff>
      <xdr:row>34</xdr:row>
      <xdr:rowOff>171451</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2962275" y="654367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6.25%</a:t>
          </a:r>
        </a:p>
      </xdr:txBody>
    </xdr:sp>
    <xdr:clientData/>
  </xdr:twoCellAnchor>
  <xdr:twoCellAnchor>
    <xdr:from>
      <xdr:col>3</xdr:col>
      <xdr:colOff>361950</xdr:colOff>
      <xdr:row>36</xdr:row>
      <xdr:rowOff>104775</xdr:rowOff>
    </xdr:from>
    <xdr:to>
      <xdr:col>4</xdr:col>
      <xdr:colOff>66674</xdr:colOff>
      <xdr:row>37</xdr:row>
      <xdr:rowOff>142876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2952750" y="708660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17.29%</a:t>
          </a:r>
        </a:p>
      </xdr:txBody>
    </xdr:sp>
    <xdr:clientData/>
  </xdr:twoCellAnchor>
  <xdr:twoCellAnchor>
    <xdr:from>
      <xdr:col>2</xdr:col>
      <xdr:colOff>466725</xdr:colOff>
      <xdr:row>30</xdr:row>
      <xdr:rowOff>161925</xdr:rowOff>
    </xdr:from>
    <xdr:to>
      <xdr:col>3</xdr:col>
      <xdr:colOff>85725</xdr:colOff>
      <xdr:row>32</xdr:row>
      <xdr:rowOff>19050</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2171700" y="6000750"/>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38.74</a:t>
          </a:r>
        </a:p>
      </xdr:txBody>
    </xdr:sp>
    <xdr:clientData/>
  </xdr:twoCellAnchor>
  <xdr:twoCellAnchor>
    <xdr:from>
      <xdr:col>3</xdr:col>
      <xdr:colOff>390525</xdr:colOff>
      <xdr:row>40</xdr:row>
      <xdr:rowOff>180975</xdr:rowOff>
    </xdr:from>
    <xdr:to>
      <xdr:col>4</xdr:col>
      <xdr:colOff>95249</xdr:colOff>
      <xdr:row>42</xdr:row>
      <xdr:rowOff>28576</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981325" y="792480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54.98%</a:t>
          </a:r>
        </a:p>
      </xdr:txBody>
    </xdr:sp>
    <xdr:clientData/>
  </xdr:twoCellAnchor>
  <xdr:twoCellAnchor>
    <xdr:from>
      <xdr:col>5</xdr:col>
      <xdr:colOff>333376</xdr:colOff>
      <xdr:row>28</xdr:row>
      <xdr:rowOff>19051</xdr:rowOff>
    </xdr:from>
    <xdr:to>
      <xdr:col>5</xdr:col>
      <xdr:colOff>809626</xdr:colOff>
      <xdr:row>29</xdr:row>
      <xdr:rowOff>57151</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4695826" y="5476876"/>
          <a:ext cx="476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46.97</a:t>
          </a:r>
        </a:p>
      </xdr:txBody>
    </xdr:sp>
    <xdr:clientData/>
  </xdr:twoCellAnchor>
  <xdr:twoCellAnchor>
    <xdr:from>
      <xdr:col>6</xdr:col>
      <xdr:colOff>247650</xdr:colOff>
      <xdr:row>29</xdr:row>
      <xdr:rowOff>38100</xdr:rowOff>
    </xdr:from>
    <xdr:to>
      <xdr:col>6</xdr:col>
      <xdr:colOff>752475</xdr:colOff>
      <xdr:row>30</xdr:row>
      <xdr:rowOff>85725</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5495925" y="568642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.87%</a:t>
          </a:r>
        </a:p>
      </xdr:txBody>
    </xdr:sp>
    <xdr:clientData/>
  </xdr:twoCellAnchor>
  <xdr:twoCellAnchor>
    <xdr:from>
      <xdr:col>6</xdr:col>
      <xdr:colOff>257176</xdr:colOff>
      <xdr:row>30</xdr:row>
      <xdr:rowOff>9525</xdr:rowOff>
    </xdr:from>
    <xdr:to>
      <xdr:col>6</xdr:col>
      <xdr:colOff>771525</xdr:colOff>
      <xdr:row>31</xdr:row>
      <xdr:rowOff>76200</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5505451" y="5848350"/>
          <a:ext cx="51434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6.58%</a:t>
          </a:r>
        </a:p>
      </xdr:txBody>
    </xdr:sp>
    <xdr:clientData/>
  </xdr:twoCellAnchor>
  <xdr:twoCellAnchor>
    <xdr:from>
      <xdr:col>6</xdr:col>
      <xdr:colOff>257175</xdr:colOff>
      <xdr:row>31</xdr:row>
      <xdr:rowOff>19050</xdr:rowOff>
    </xdr:from>
    <xdr:to>
      <xdr:col>6</xdr:col>
      <xdr:colOff>809624</xdr:colOff>
      <xdr:row>32</xdr:row>
      <xdr:rowOff>95250</xdr:rowOff>
    </xdr:to>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5505450" y="6048375"/>
          <a:ext cx="5524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8.20%</a:t>
          </a:r>
        </a:p>
      </xdr:txBody>
    </xdr:sp>
    <xdr:clientData/>
  </xdr:twoCellAnchor>
  <xdr:twoCellAnchor>
    <xdr:from>
      <xdr:col>6</xdr:col>
      <xdr:colOff>247650</xdr:colOff>
      <xdr:row>33</xdr:row>
      <xdr:rowOff>85725</xdr:rowOff>
    </xdr:from>
    <xdr:to>
      <xdr:col>6</xdr:col>
      <xdr:colOff>838199</xdr:colOff>
      <xdr:row>34</xdr:row>
      <xdr:rowOff>123826</xdr:rowOff>
    </xdr:to>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5495925" y="649605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21.38%</a:t>
          </a:r>
        </a:p>
      </xdr:txBody>
    </xdr:sp>
    <xdr:clientData/>
  </xdr:twoCellAnchor>
  <xdr:twoCellAnchor>
    <xdr:from>
      <xdr:col>6</xdr:col>
      <xdr:colOff>257175</xdr:colOff>
      <xdr:row>39</xdr:row>
      <xdr:rowOff>133350</xdr:rowOff>
    </xdr:from>
    <xdr:to>
      <xdr:col>6</xdr:col>
      <xdr:colOff>847724</xdr:colOff>
      <xdr:row>40</xdr:row>
      <xdr:rowOff>171451</xdr:rowOff>
    </xdr:to>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5505450" y="768667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62.14%</a:t>
          </a:r>
        </a:p>
      </xdr:txBody>
    </xdr:sp>
    <xdr:clientData/>
  </xdr:twoCellAnchor>
  <xdr:twoCellAnchor>
    <xdr:from>
      <xdr:col>8</xdr:col>
      <xdr:colOff>219076</xdr:colOff>
      <xdr:row>28</xdr:row>
      <xdr:rowOff>57151</xdr:rowOff>
    </xdr:from>
    <xdr:to>
      <xdr:col>8</xdr:col>
      <xdr:colOff>723900</xdr:colOff>
      <xdr:row>29</xdr:row>
      <xdr:rowOff>114300</xdr:rowOff>
    </xdr:to>
    <xdr:sp macro="" textlink="">
      <xdr:nvSpPr>
        <xdr:cNvPr id="18" name="TextBox 17">
          <a:extLst>
            <a:ext uri="{FF2B5EF4-FFF2-40B4-BE49-F238E27FC236}">
              <a16:creationId xmlns:a16="http://schemas.microsoft.com/office/drawing/2014/main" id="{00000000-0008-0000-0400-000012000000}"/>
            </a:ext>
          </a:extLst>
        </xdr:cNvPr>
        <xdr:cNvSpPr txBox="1"/>
      </xdr:nvSpPr>
      <xdr:spPr>
        <a:xfrm>
          <a:off x="7239001" y="5514976"/>
          <a:ext cx="504824"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46.49</a:t>
          </a:r>
        </a:p>
      </xdr:txBody>
    </xdr:sp>
    <xdr:clientData/>
  </xdr:twoCellAnchor>
  <xdr:twoCellAnchor>
    <xdr:from>
      <xdr:col>9</xdr:col>
      <xdr:colOff>123825</xdr:colOff>
      <xdr:row>29</xdr:row>
      <xdr:rowOff>28575</xdr:rowOff>
    </xdr:from>
    <xdr:to>
      <xdr:col>9</xdr:col>
      <xdr:colOff>685800</xdr:colOff>
      <xdr:row>30</xdr:row>
      <xdr:rowOff>85725</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8029575" y="5676900"/>
          <a:ext cx="5619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1.05%</a:t>
          </a:r>
        </a:p>
      </xdr:txBody>
    </xdr:sp>
    <xdr:clientData/>
  </xdr:twoCellAnchor>
  <xdr:twoCellAnchor>
    <xdr:from>
      <xdr:col>9</xdr:col>
      <xdr:colOff>123825</xdr:colOff>
      <xdr:row>29</xdr:row>
      <xdr:rowOff>133350</xdr:rowOff>
    </xdr:from>
    <xdr:to>
      <xdr:col>9</xdr:col>
      <xdr:colOff>657224</xdr:colOff>
      <xdr:row>31</xdr:row>
      <xdr:rowOff>0</xdr:rowOff>
    </xdr:to>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8029575" y="5781675"/>
          <a:ext cx="53339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1.57%</a:t>
          </a:r>
        </a:p>
      </xdr:txBody>
    </xdr:sp>
    <xdr:clientData/>
  </xdr:twoCellAnchor>
  <xdr:twoCellAnchor>
    <xdr:from>
      <xdr:col>9</xdr:col>
      <xdr:colOff>133351</xdr:colOff>
      <xdr:row>30</xdr:row>
      <xdr:rowOff>66675</xdr:rowOff>
    </xdr:from>
    <xdr:to>
      <xdr:col>9</xdr:col>
      <xdr:colOff>638175</xdr:colOff>
      <xdr:row>31</xdr:row>
      <xdr:rowOff>133350</xdr:rowOff>
    </xdr:to>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8039101" y="5905500"/>
          <a:ext cx="50482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6.80%</a:t>
          </a:r>
        </a:p>
      </xdr:txBody>
    </xdr:sp>
    <xdr:clientData/>
  </xdr:twoCellAnchor>
  <xdr:twoCellAnchor>
    <xdr:from>
      <xdr:col>9</xdr:col>
      <xdr:colOff>123825</xdr:colOff>
      <xdr:row>31</xdr:row>
      <xdr:rowOff>95251</xdr:rowOff>
    </xdr:from>
    <xdr:to>
      <xdr:col>9</xdr:col>
      <xdr:colOff>657225</xdr:colOff>
      <xdr:row>32</xdr:row>
      <xdr:rowOff>133350</xdr:rowOff>
    </xdr:to>
    <xdr:sp macro="" textlink="">
      <xdr:nvSpPr>
        <xdr:cNvPr id="22" name="TextBox 21">
          <a:extLst>
            <a:ext uri="{FF2B5EF4-FFF2-40B4-BE49-F238E27FC236}">
              <a16:creationId xmlns:a16="http://schemas.microsoft.com/office/drawing/2014/main" id="{00000000-0008-0000-0400-000016000000}"/>
            </a:ext>
          </a:extLst>
        </xdr:cNvPr>
        <xdr:cNvSpPr txBox="1"/>
      </xdr:nvSpPr>
      <xdr:spPr>
        <a:xfrm>
          <a:off x="8029575" y="6124576"/>
          <a:ext cx="5334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7.59%</a:t>
          </a:r>
        </a:p>
      </xdr:txBody>
    </xdr:sp>
    <xdr:clientData/>
  </xdr:twoCellAnchor>
  <xdr:twoCellAnchor>
    <xdr:from>
      <xdr:col>9</xdr:col>
      <xdr:colOff>123825</xdr:colOff>
      <xdr:row>33</xdr:row>
      <xdr:rowOff>180975</xdr:rowOff>
    </xdr:from>
    <xdr:to>
      <xdr:col>9</xdr:col>
      <xdr:colOff>714374</xdr:colOff>
      <xdr:row>35</xdr:row>
      <xdr:rowOff>28576</xdr:rowOff>
    </xdr:to>
    <xdr:sp macro="" textlink="">
      <xdr:nvSpPr>
        <xdr:cNvPr id="23" name="TextBox 22">
          <a:extLst>
            <a:ext uri="{FF2B5EF4-FFF2-40B4-BE49-F238E27FC236}">
              <a16:creationId xmlns:a16="http://schemas.microsoft.com/office/drawing/2014/main" id="{00000000-0008-0000-0400-000017000000}"/>
            </a:ext>
          </a:extLst>
        </xdr:cNvPr>
        <xdr:cNvSpPr txBox="1"/>
      </xdr:nvSpPr>
      <xdr:spPr>
        <a:xfrm>
          <a:off x="8029575" y="6591300"/>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24.35%</a:t>
          </a:r>
        </a:p>
      </xdr:txBody>
    </xdr:sp>
    <xdr:clientData/>
  </xdr:twoCellAnchor>
  <xdr:twoCellAnchor>
    <xdr:from>
      <xdr:col>9</xdr:col>
      <xdr:colOff>142875</xdr:colOff>
      <xdr:row>40</xdr:row>
      <xdr:rowOff>19050</xdr:rowOff>
    </xdr:from>
    <xdr:to>
      <xdr:col>9</xdr:col>
      <xdr:colOff>733424</xdr:colOff>
      <xdr:row>41</xdr:row>
      <xdr:rowOff>57151</xdr:rowOff>
    </xdr:to>
    <xdr:sp macro="" textlink="">
      <xdr:nvSpPr>
        <xdr:cNvPr id="25" name="TextBox 24">
          <a:extLst>
            <a:ext uri="{FF2B5EF4-FFF2-40B4-BE49-F238E27FC236}">
              <a16:creationId xmlns:a16="http://schemas.microsoft.com/office/drawing/2014/main" id="{00000000-0008-0000-0400-000019000000}"/>
            </a:ext>
          </a:extLst>
        </xdr:cNvPr>
        <xdr:cNvSpPr txBox="1"/>
      </xdr:nvSpPr>
      <xdr:spPr>
        <a:xfrm>
          <a:off x="8048625" y="7762875"/>
          <a:ext cx="59054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58.98%</a:t>
          </a:r>
        </a:p>
      </xdr:txBody>
    </xdr:sp>
    <xdr:clientData/>
  </xdr:twoCellAnchor>
  <xdr:twoCellAnchor editAs="absolute">
    <xdr:from>
      <xdr:col>0</xdr:col>
      <xdr:colOff>127000</xdr:colOff>
      <xdr:row>107</xdr:row>
      <xdr:rowOff>82550</xdr:rowOff>
    </xdr:from>
    <xdr:to>
      <xdr:col>0</xdr:col>
      <xdr:colOff>6764020</xdr:colOff>
      <xdr:row>130</xdr:row>
      <xdr:rowOff>90170</xdr:rowOff>
    </xdr:to>
    <xdr:graphicFrame macro="">
      <xdr:nvGraphicFramePr>
        <xdr:cNvPr id="26" name="07_cost_molokaich2">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533400</xdr:colOff>
      <xdr:row>118</xdr:row>
      <xdr:rowOff>95250</xdr:rowOff>
    </xdr:from>
    <xdr:to>
      <xdr:col>7</xdr:col>
      <xdr:colOff>152400</xdr:colOff>
      <xdr:row>119</xdr:row>
      <xdr:rowOff>171450</xdr:rowOff>
    </xdr:to>
    <xdr:sp macro="" textlink="">
      <xdr:nvSpPr>
        <xdr:cNvPr id="27" name="TextBox 26">
          <a:extLst>
            <a:ext uri="{FF2B5EF4-FFF2-40B4-BE49-F238E27FC236}">
              <a16:creationId xmlns:a16="http://schemas.microsoft.com/office/drawing/2014/main" id="{00000000-0008-0000-0400-00001B000000}"/>
            </a:ext>
          </a:extLst>
        </xdr:cNvPr>
        <xdr:cNvSpPr txBox="1"/>
      </xdr:nvSpPr>
      <xdr:spPr>
        <a:xfrm>
          <a:off x="5781675" y="15925800"/>
          <a:ext cx="5048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5</xdr:col>
      <xdr:colOff>552451</xdr:colOff>
      <xdr:row>117</xdr:row>
      <xdr:rowOff>180975</xdr:rowOff>
    </xdr:from>
    <xdr:to>
      <xdr:col>6</xdr:col>
      <xdr:colOff>142876</xdr:colOff>
      <xdr:row>119</xdr:row>
      <xdr:rowOff>38100</xdr:rowOff>
    </xdr:to>
    <xdr:sp macro="" textlink="">
      <xdr:nvSpPr>
        <xdr:cNvPr id="35" name="TextBox 34">
          <a:extLst>
            <a:ext uri="{FF2B5EF4-FFF2-40B4-BE49-F238E27FC236}">
              <a16:creationId xmlns:a16="http://schemas.microsoft.com/office/drawing/2014/main" id="{00000000-0008-0000-0400-000023000000}"/>
            </a:ext>
          </a:extLst>
        </xdr:cNvPr>
        <xdr:cNvSpPr txBox="1"/>
      </xdr:nvSpPr>
      <xdr:spPr>
        <a:xfrm>
          <a:off x="4914901" y="15821025"/>
          <a:ext cx="4762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7</xdr:col>
      <xdr:colOff>523876</xdr:colOff>
      <xdr:row>116</xdr:row>
      <xdr:rowOff>133350</xdr:rowOff>
    </xdr:from>
    <xdr:to>
      <xdr:col>8</xdr:col>
      <xdr:colOff>142875</xdr:colOff>
      <xdr:row>117</xdr:row>
      <xdr:rowOff>171450</xdr:rowOff>
    </xdr:to>
    <xdr:sp macro="" textlink="">
      <xdr:nvSpPr>
        <xdr:cNvPr id="43" name="TextBox 42">
          <a:extLst>
            <a:ext uri="{FF2B5EF4-FFF2-40B4-BE49-F238E27FC236}">
              <a16:creationId xmlns:a16="http://schemas.microsoft.com/office/drawing/2014/main" id="{00000000-0008-0000-0400-00002B000000}"/>
            </a:ext>
          </a:extLst>
        </xdr:cNvPr>
        <xdr:cNvSpPr txBox="1"/>
      </xdr:nvSpPr>
      <xdr:spPr>
        <a:xfrm>
          <a:off x="6657976" y="15582900"/>
          <a:ext cx="50482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8</xdr:col>
      <xdr:colOff>533400</xdr:colOff>
      <xdr:row>116</xdr:row>
      <xdr:rowOff>76200</xdr:rowOff>
    </xdr:from>
    <xdr:to>
      <xdr:col>9</xdr:col>
      <xdr:colOff>152400</xdr:colOff>
      <xdr:row>117</xdr:row>
      <xdr:rowOff>123825</xdr:rowOff>
    </xdr:to>
    <xdr:sp macro="" textlink="">
      <xdr:nvSpPr>
        <xdr:cNvPr id="51" name="TextBox 50">
          <a:extLst>
            <a:ext uri="{FF2B5EF4-FFF2-40B4-BE49-F238E27FC236}">
              <a16:creationId xmlns:a16="http://schemas.microsoft.com/office/drawing/2014/main" id="{00000000-0008-0000-0400-000033000000}"/>
            </a:ext>
          </a:extLst>
        </xdr:cNvPr>
        <xdr:cNvSpPr txBox="1"/>
      </xdr:nvSpPr>
      <xdr:spPr>
        <a:xfrm>
          <a:off x="7553325" y="15525750"/>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1</xdr:col>
      <xdr:colOff>714375</xdr:colOff>
      <xdr:row>114</xdr:row>
      <xdr:rowOff>142875</xdr:rowOff>
    </xdr:from>
    <xdr:to>
      <xdr:col>2</xdr:col>
      <xdr:colOff>133350</xdr:colOff>
      <xdr:row>116</xdr:row>
      <xdr:rowOff>19050</xdr:rowOff>
    </xdr:to>
    <xdr:sp macro="" textlink="">
      <xdr:nvSpPr>
        <xdr:cNvPr id="59" name="TextBox 58">
          <a:extLst>
            <a:ext uri="{FF2B5EF4-FFF2-40B4-BE49-F238E27FC236}">
              <a16:creationId xmlns:a16="http://schemas.microsoft.com/office/drawing/2014/main" id="{00000000-0008-0000-0400-00003B000000}"/>
            </a:ext>
          </a:extLst>
        </xdr:cNvPr>
        <xdr:cNvSpPr txBox="1"/>
      </xdr:nvSpPr>
      <xdr:spPr>
        <a:xfrm>
          <a:off x="1323975" y="15211425"/>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6</xdr:col>
      <xdr:colOff>238125</xdr:colOff>
      <xdr:row>30</xdr:row>
      <xdr:rowOff>104775</xdr:rowOff>
    </xdr:from>
    <xdr:to>
      <xdr:col>6</xdr:col>
      <xdr:colOff>742950</xdr:colOff>
      <xdr:row>31</xdr:row>
      <xdr:rowOff>152400</xdr:rowOff>
    </xdr:to>
    <xdr:sp macro="" textlink="">
      <xdr:nvSpPr>
        <xdr:cNvPr id="67" name="TextBox 66">
          <a:extLst>
            <a:ext uri="{FF2B5EF4-FFF2-40B4-BE49-F238E27FC236}">
              <a16:creationId xmlns:a16="http://schemas.microsoft.com/office/drawing/2014/main" id="{00000000-0008-0000-0400-000043000000}"/>
            </a:ext>
          </a:extLst>
        </xdr:cNvPr>
        <xdr:cNvSpPr txBox="1"/>
      </xdr:nvSpPr>
      <xdr:spPr>
        <a:xfrm>
          <a:off x="5486400" y="5943600"/>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.83%</a:t>
          </a:r>
        </a:p>
      </xdr:txBody>
    </xdr:sp>
    <xdr:clientData/>
  </xdr:twoCellAnchor>
  <xdr:twoCellAnchor>
    <xdr:from>
      <xdr:col>2</xdr:col>
      <xdr:colOff>514350</xdr:colOff>
      <xdr:row>115</xdr:row>
      <xdr:rowOff>57150</xdr:rowOff>
    </xdr:from>
    <xdr:to>
      <xdr:col>3</xdr:col>
      <xdr:colOff>142875</xdr:colOff>
      <xdr:row>116</xdr:row>
      <xdr:rowOff>123825</xdr:rowOff>
    </xdr:to>
    <xdr:sp macro="" textlink="">
      <xdr:nvSpPr>
        <xdr:cNvPr id="65" name="TextBox 64">
          <a:extLst>
            <a:ext uri="{FF2B5EF4-FFF2-40B4-BE49-F238E27FC236}">
              <a16:creationId xmlns:a16="http://schemas.microsoft.com/office/drawing/2014/main" id="{00000000-0008-0000-0400-000041000000}"/>
            </a:ext>
          </a:extLst>
        </xdr:cNvPr>
        <xdr:cNvSpPr txBox="1"/>
      </xdr:nvSpPr>
      <xdr:spPr>
        <a:xfrm>
          <a:off x="2219325" y="15316200"/>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editAs="absolute">
    <xdr:from>
      <xdr:col>0</xdr:col>
      <xdr:colOff>158751</xdr:colOff>
      <xdr:row>131</xdr:row>
      <xdr:rowOff>31750</xdr:rowOff>
    </xdr:from>
    <xdr:to>
      <xdr:col>0</xdr:col>
      <xdr:colOff>6795771</xdr:colOff>
      <xdr:row>154</xdr:row>
      <xdr:rowOff>39370</xdr:rowOff>
    </xdr:to>
    <xdr:graphicFrame macro="">
      <xdr:nvGraphicFramePr>
        <xdr:cNvPr id="74" name="07_cost_molokaich3">
          <a:extLst>
            <a:ext uri="{FF2B5EF4-FFF2-40B4-BE49-F238E27FC236}">
              <a16:creationId xmlns:a16="http://schemas.microsoft.com/office/drawing/2014/main" id="{00000000-0008-0000-04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533400</xdr:colOff>
      <xdr:row>114</xdr:row>
      <xdr:rowOff>161925</xdr:rowOff>
    </xdr:from>
    <xdr:to>
      <xdr:col>4</xdr:col>
      <xdr:colOff>161925</xdr:colOff>
      <xdr:row>116</xdr:row>
      <xdr:rowOff>38100</xdr:rowOff>
    </xdr:to>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3124200" y="15230475"/>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twoCellAnchor>
    <xdr:from>
      <xdr:col>4</xdr:col>
      <xdr:colOff>533400</xdr:colOff>
      <xdr:row>116</xdr:row>
      <xdr:rowOff>114300</xdr:rowOff>
    </xdr:from>
    <xdr:to>
      <xdr:col>5</xdr:col>
      <xdr:colOff>161925</xdr:colOff>
      <xdr:row>117</xdr:row>
      <xdr:rowOff>180975</xdr:rowOff>
    </xdr:to>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4010025" y="15563850"/>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121"/>
  <sheetViews>
    <sheetView topLeftCell="A73" zoomScaleNormal="100" workbookViewId="0">
      <pane xSplit="2" ySplit="2" topLeftCell="C75" activePane="bottomRight" state="frozen"/>
      <selection activeCell="A73" sqref="A73"/>
      <selection pane="topRight" activeCell="C73" sqref="C73"/>
      <selection pane="bottomLeft" activeCell="A75" sqref="A75"/>
      <selection pane="bottomRight"/>
    </sheetView>
  </sheetViews>
  <sheetFormatPr defaultColWidth="9.109375" defaultRowHeight="14.4" x14ac:dyDescent="0.3"/>
  <cols>
    <col min="1" max="1" width="85.88671875" style="20" customWidth="1"/>
    <col min="2" max="2" width="16.33203125" style="20" bestFit="1" customWidth="1"/>
    <col min="3" max="8" width="13.33203125" style="20" customWidth="1"/>
    <col min="9" max="9" width="13" style="20" customWidth="1"/>
    <col min="10" max="10" width="13.33203125" style="20" customWidth="1"/>
    <col min="11" max="11" width="13.5546875" style="20" bestFit="1" customWidth="1"/>
    <col min="12" max="12" width="10.5546875" style="20" customWidth="1"/>
    <col min="13" max="13" width="13.109375" style="20" customWidth="1"/>
    <col min="14" max="14" width="13.5546875" style="20" bestFit="1" customWidth="1"/>
    <col min="15" max="17" width="13.5546875" style="87" customWidth="1"/>
    <col min="18" max="18" width="11.5546875" style="20" bestFit="1" customWidth="1"/>
    <col min="19" max="19" width="13" style="20" customWidth="1"/>
    <col min="20" max="20" width="13.5546875" style="20" bestFit="1" customWidth="1"/>
    <col min="21" max="21" width="9.109375" style="20"/>
    <col min="22" max="22" width="13.109375" style="20" customWidth="1"/>
    <col min="23" max="23" width="13.5546875" style="20" bestFit="1" customWidth="1"/>
    <col min="24" max="24" width="12.88671875" style="20" customWidth="1"/>
    <col min="25" max="25" width="14.5546875" style="20" customWidth="1"/>
    <col min="26" max="26" width="16.88671875" style="20" bestFit="1" customWidth="1"/>
    <col min="27" max="27" width="10.88671875" style="20" bestFit="1" customWidth="1"/>
    <col min="28" max="31" width="11.33203125" style="20" bestFit="1" customWidth="1"/>
    <col min="32" max="33" width="11.88671875" style="20" bestFit="1" customWidth="1"/>
    <col min="34" max="16384" width="9.109375" style="20"/>
  </cols>
  <sheetData>
    <row r="1" spans="2:17" s="34" customFormat="1" x14ac:dyDescent="0.3">
      <c r="B1" s="35" t="s">
        <v>64</v>
      </c>
      <c r="C1" s="35"/>
      <c r="D1" s="35"/>
      <c r="E1" s="35"/>
      <c r="F1" s="35"/>
      <c r="O1" s="87"/>
      <c r="P1" s="87"/>
      <c r="Q1" s="87"/>
    </row>
    <row r="2" spans="2:17" s="34" customFormat="1" x14ac:dyDescent="0.3">
      <c r="B2" s="35" t="s">
        <v>9</v>
      </c>
      <c r="C2" s="35"/>
      <c r="D2" s="35"/>
      <c r="E2" s="35"/>
      <c r="F2" s="35"/>
      <c r="O2" s="87"/>
      <c r="P2" s="87"/>
      <c r="Q2" s="87"/>
    </row>
    <row r="3" spans="2:17" s="34" customFormat="1" x14ac:dyDescent="0.3">
      <c r="B3" s="35" t="s">
        <v>24</v>
      </c>
      <c r="C3" s="35"/>
      <c r="D3" s="35"/>
      <c r="E3" s="35"/>
      <c r="F3" s="35"/>
      <c r="O3" s="87"/>
      <c r="P3" s="87"/>
      <c r="Q3" s="87"/>
    </row>
    <row r="4" spans="2:17" s="34" customFormat="1" x14ac:dyDescent="0.3">
      <c r="B4" s="36" t="s">
        <v>11</v>
      </c>
      <c r="C4" s="35"/>
      <c r="D4" s="35"/>
      <c r="E4" s="35"/>
      <c r="F4" s="35"/>
      <c r="O4" s="87"/>
      <c r="P4" s="87"/>
      <c r="Q4" s="87"/>
    </row>
    <row r="5" spans="2:17" s="11" customFormat="1" x14ac:dyDescent="0.3"/>
    <row r="7" spans="2:17" ht="16.5" customHeight="1" x14ac:dyDescent="0.3">
      <c r="B7" s="7"/>
      <c r="C7" s="233" t="s">
        <v>12</v>
      </c>
      <c r="D7" s="234"/>
      <c r="E7" s="235"/>
      <c r="F7" s="233" t="s">
        <v>13</v>
      </c>
      <c r="G7" s="234"/>
      <c r="H7" s="235"/>
    </row>
    <row r="8" spans="2:17" ht="46.5" customHeight="1" x14ac:dyDescent="0.3">
      <c r="B8" s="8"/>
      <c r="C8" s="46" t="s">
        <v>20</v>
      </c>
      <c r="D8" s="47" t="s">
        <v>21</v>
      </c>
      <c r="E8" s="58" t="s">
        <v>26</v>
      </c>
      <c r="F8" s="47" t="s">
        <v>20</v>
      </c>
      <c r="G8" s="47" t="s">
        <v>21</v>
      </c>
      <c r="H8" s="58" t="s">
        <v>26</v>
      </c>
    </row>
    <row r="9" spans="2:17" x14ac:dyDescent="0.3">
      <c r="B9" s="7" t="s">
        <v>0</v>
      </c>
      <c r="C9" s="53">
        <v>11.69</v>
      </c>
      <c r="D9" s="54">
        <f t="shared" ref="D9:D17" si="0">C9/$C$19</f>
        <v>0.44516374714394519</v>
      </c>
      <c r="E9" s="63">
        <v>874628</v>
      </c>
      <c r="F9" s="53">
        <v>13.3</v>
      </c>
      <c r="G9" s="54">
        <f>F9/$F$19</f>
        <v>0.41810751336057844</v>
      </c>
      <c r="H9" s="63">
        <v>993758</v>
      </c>
      <c r="J9" s="32"/>
    </row>
    <row r="10" spans="2:17" x14ac:dyDescent="0.3">
      <c r="B10" s="8" t="s">
        <v>1</v>
      </c>
      <c r="C10" s="48">
        <v>5.72</v>
      </c>
      <c r="D10" s="50">
        <f t="shared" si="0"/>
        <v>0.21782178217821782</v>
      </c>
      <c r="E10" s="56">
        <v>428258</v>
      </c>
      <c r="F10" s="48">
        <v>8.0500000000000007</v>
      </c>
      <c r="G10" s="50">
        <f>F10/$F$19</f>
        <v>0.25306507387613958</v>
      </c>
      <c r="H10" s="56">
        <v>602529</v>
      </c>
      <c r="J10" s="32"/>
    </row>
    <row r="11" spans="2:17" x14ac:dyDescent="0.3">
      <c r="B11" s="8" t="s">
        <v>3</v>
      </c>
      <c r="C11" s="48">
        <v>3.02</v>
      </c>
      <c r="D11" s="50">
        <f t="shared" si="0"/>
        <v>0.11500380807311501</v>
      </c>
      <c r="E11" s="56">
        <v>225801</v>
      </c>
      <c r="F11" s="48">
        <v>3.46</v>
      </c>
      <c r="G11" s="50">
        <f>F11/$F$19</f>
        <v>0.10877082678403018</v>
      </c>
      <c r="H11" s="56">
        <v>258196</v>
      </c>
      <c r="J11" s="32"/>
    </row>
    <row r="12" spans="2:17" x14ac:dyDescent="0.3">
      <c r="B12" s="8" t="s">
        <v>2</v>
      </c>
      <c r="C12" s="48">
        <v>2.95</v>
      </c>
      <c r="D12" s="50">
        <f t="shared" si="0"/>
        <v>0.11233815689261235</v>
      </c>
      <c r="E12" s="56">
        <v>220955</v>
      </c>
      <c r="F12" s="48">
        <v>3.58</v>
      </c>
      <c r="G12" s="50">
        <f>F12/$F$19</f>
        <v>0.11254322540081735</v>
      </c>
      <c r="H12" s="56">
        <v>267821</v>
      </c>
      <c r="J12" s="32"/>
    </row>
    <row r="13" spans="2:17" x14ac:dyDescent="0.3">
      <c r="B13" s="8" t="s">
        <v>5</v>
      </c>
      <c r="C13" s="48">
        <v>1.36</v>
      </c>
      <c r="D13" s="50">
        <f t="shared" si="0"/>
        <v>5.1789794364051796E-2</v>
      </c>
      <c r="E13" s="56">
        <v>101676</v>
      </c>
      <c r="F13" s="48">
        <v>1.5</v>
      </c>
      <c r="G13" s="86">
        <v>4.7199999999999999E-2</v>
      </c>
      <c r="H13" s="56">
        <v>111987</v>
      </c>
      <c r="J13" s="32"/>
    </row>
    <row r="14" spans="2:17" x14ac:dyDescent="0.3">
      <c r="B14" s="8" t="s">
        <v>4</v>
      </c>
      <c r="C14" s="48">
        <v>1.0900000000000001</v>
      </c>
      <c r="D14" s="50">
        <f t="shared" si="0"/>
        <v>4.1507996953541515E-2</v>
      </c>
      <c r="E14" s="56">
        <v>81576</v>
      </c>
      <c r="F14" s="48">
        <v>1.19</v>
      </c>
      <c r="G14" s="50">
        <f>F14/$F$19</f>
        <v>3.7409619616472801E-2</v>
      </c>
      <c r="H14" s="56">
        <v>88520</v>
      </c>
      <c r="J14" s="32"/>
    </row>
    <row r="15" spans="2:17" x14ac:dyDescent="0.3">
      <c r="B15" s="9" t="s">
        <v>8</v>
      </c>
      <c r="C15" s="48">
        <v>0</v>
      </c>
      <c r="D15" s="50">
        <f t="shared" si="0"/>
        <v>0</v>
      </c>
      <c r="E15" s="56">
        <v>0</v>
      </c>
      <c r="F15" s="48">
        <v>0.35</v>
      </c>
      <c r="G15" s="50">
        <f>F15/$F$19</f>
        <v>1.1002829298962589E-2</v>
      </c>
      <c r="H15" s="56">
        <v>26841</v>
      </c>
      <c r="J15" s="32"/>
    </row>
    <row r="16" spans="2:17" x14ac:dyDescent="0.3">
      <c r="B16" s="9" t="s">
        <v>10</v>
      </c>
      <c r="C16" s="48">
        <v>0.37</v>
      </c>
      <c r="D16" s="50">
        <f t="shared" si="0"/>
        <v>1.4089870525514091E-2</v>
      </c>
      <c r="E16" s="56">
        <v>27275</v>
      </c>
      <c r="F16" s="48">
        <v>0.41</v>
      </c>
      <c r="G16" s="50">
        <f>F16/$F$19</f>
        <v>1.2889028607356176E-2</v>
      </c>
      <c r="H16" s="56">
        <v>30298</v>
      </c>
      <c r="J16" s="32"/>
    </row>
    <row r="17" spans="1:20" x14ac:dyDescent="0.3">
      <c r="B17" s="9" t="s">
        <v>19</v>
      </c>
      <c r="C17" s="48">
        <f>0.06</f>
        <v>0.06</v>
      </c>
      <c r="D17" s="50">
        <f t="shared" si="0"/>
        <v>2.284843869002285E-3</v>
      </c>
      <c r="E17" s="56">
        <v>4311</v>
      </c>
      <c r="F17" s="48">
        <v>-0.03</v>
      </c>
      <c r="G17" s="50">
        <f>F17/$F$19</f>
        <v>-9.4309965419679339E-4</v>
      </c>
      <c r="H17" s="56">
        <v>-2754</v>
      </c>
      <c r="J17" s="32"/>
    </row>
    <row r="18" spans="1:20" s="44" customFormat="1" ht="7.5" customHeight="1" x14ac:dyDescent="0.3">
      <c r="B18" s="7"/>
      <c r="C18" s="7"/>
      <c r="D18" s="7"/>
      <c r="E18" s="67"/>
      <c r="F18" s="7"/>
      <c r="G18" s="7"/>
      <c r="H18" s="67"/>
      <c r="O18" s="87"/>
      <c r="P18" s="87"/>
      <c r="Q18" s="87"/>
    </row>
    <row r="19" spans="1:20" x14ac:dyDescent="0.3">
      <c r="B19" s="10" t="s">
        <v>7</v>
      </c>
      <c r="C19" s="49">
        <f>+C9+C10+C11+C12+C13+C14+C15+C27</f>
        <v>26.259999999999998</v>
      </c>
      <c r="D19" s="52">
        <f>+D9+D10+D11+D12+D13+D14+D15+D27</f>
        <v>1.0000000000000002</v>
      </c>
      <c r="E19" s="57">
        <f>SUM(E9:E18)</f>
        <v>1964480</v>
      </c>
      <c r="F19" s="49">
        <f>+F9+F10+F11+F12+F13+F14+F15+F27</f>
        <v>31.810000000000002</v>
      </c>
      <c r="G19" s="52">
        <f>+G9+G10+G11+G12+G13+G14+G15+G27</f>
        <v>1.0000450172901605</v>
      </c>
      <c r="H19" s="57">
        <f>SUM(H9:H18)</f>
        <v>2377196</v>
      </c>
      <c r="L19" s="44"/>
    </row>
    <row r="20" spans="1:20" x14ac:dyDescent="0.3">
      <c r="B20" s="22"/>
    </row>
    <row r="21" spans="1:20" x14ac:dyDescent="0.3">
      <c r="A21" s="55"/>
      <c r="B21" s="20" t="s">
        <v>22</v>
      </c>
    </row>
    <row r="22" spans="1:20" x14ac:dyDescent="0.3">
      <c r="A22" s="55"/>
      <c r="B22" s="33" t="s">
        <v>23</v>
      </c>
    </row>
    <row r="23" spans="1:20" x14ac:dyDescent="0.3">
      <c r="A23" s="55"/>
      <c r="B23" s="16" t="s">
        <v>25</v>
      </c>
    </row>
    <row r="24" spans="1:20" x14ac:dyDescent="0.3">
      <c r="B24" s="16" t="s">
        <v>31</v>
      </c>
    </row>
    <row r="25" spans="1:20" x14ac:dyDescent="0.3">
      <c r="R25" s="21"/>
      <c r="S25" s="1"/>
      <c r="T25" s="19"/>
    </row>
    <row r="26" spans="1:20" x14ac:dyDescent="0.3">
      <c r="R26" s="21"/>
      <c r="S26" s="1"/>
      <c r="T26" s="19"/>
    </row>
    <row r="27" spans="1:20" x14ac:dyDescent="0.3">
      <c r="B27" s="9" t="s">
        <v>18</v>
      </c>
      <c r="C27" s="14">
        <f>+C17+C16</f>
        <v>0.43</v>
      </c>
      <c r="D27" s="51">
        <f>C27/$C$19</f>
        <v>1.6374714394516376E-2</v>
      </c>
      <c r="E27" s="56"/>
      <c r="F27" s="14">
        <f>+F17+F16</f>
        <v>0.38</v>
      </c>
      <c r="G27" s="50">
        <f>F27/$F$19</f>
        <v>1.1945928953159383E-2</v>
      </c>
      <c r="H27" s="56"/>
    </row>
    <row r="59" spans="1:35" x14ac:dyDescent="0.3">
      <c r="A59" s="236" t="s">
        <v>57</v>
      </c>
      <c r="B59" s="237"/>
      <c r="C59" s="237"/>
      <c r="D59" s="237"/>
      <c r="E59" s="237"/>
    </row>
    <row r="60" spans="1:35" s="87" customFormat="1" hidden="1" x14ac:dyDescent="0.3">
      <c r="B60" s="7"/>
      <c r="C60" s="233" t="s">
        <v>27</v>
      </c>
      <c r="D60" s="234"/>
      <c r="E60" s="235"/>
      <c r="F60" s="233" t="s">
        <v>28</v>
      </c>
      <c r="G60" s="234"/>
      <c r="H60" s="235"/>
      <c r="I60" s="233" t="s">
        <v>29</v>
      </c>
      <c r="J60" s="234"/>
      <c r="K60" s="235"/>
      <c r="L60" s="233" t="s">
        <v>30</v>
      </c>
      <c r="M60" s="234"/>
      <c r="N60" s="235"/>
      <c r="O60" s="233" t="s">
        <v>34</v>
      </c>
      <c r="P60" s="234"/>
      <c r="Q60" s="235"/>
      <c r="R60" s="233" t="s">
        <v>35</v>
      </c>
      <c r="S60" s="234"/>
      <c r="T60" s="235"/>
      <c r="U60" s="233" t="s">
        <v>36</v>
      </c>
      <c r="V60" s="234"/>
      <c r="W60" s="235"/>
      <c r="X60" s="233" t="s">
        <v>37</v>
      </c>
      <c r="Y60" s="234"/>
      <c r="Z60" s="235"/>
      <c r="AA60" s="12"/>
      <c r="AB60" s="12"/>
      <c r="AC60" s="12"/>
      <c r="AD60" s="12"/>
      <c r="AE60" s="12"/>
      <c r="AF60" s="12"/>
      <c r="AG60" s="12"/>
      <c r="AH60" s="12"/>
      <c r="AI60" s="11"/>
    </row>
    <row r="61" spans="1:35" s="44" customFormat="1" ht="45.3" hidden="1" customHeight="1" x14ac:dyDescent="0.3">
      <c r="B61" s="8"/>
      <c r="C61" s="47" t="s">
        <v>20</v>
      </c>
      <c r="D61" s="47" t="s">
        <v>21</v>
      </c>
      <c r="E61" s="58" t="s">
        <v>26</v>
      </c>
      <c r="F61" s="47" t="s">
        <v>20</v>
      </c>
      <c r="G61" s="47" t="s">
        <v>21</v>
      </c>
      <c r="H61" s="58" t="s">
        <v>26</v>
      </c>
      <c r="I61" s="47" t="s">
        <v>20</v>
      </c>
      <c r="J61" s="47" t="s">
        <v>21</v>
      </c>
      <c r="K61" s="58" t="s">
        <v>26</v>
      </c>
      <c r="L61" s="47" t="s">
        <v>20</v>
      </c>
      <c r="M61" s="47" t="s">
        <v>21</v>
      </c>
      <c r="N61" s="58" t="s">
        <v>26</v>
      </c>
      <c r="O61" s="47" t="s">
        <v>20</v>
      </c>
      <c r="P61" s="116" t="s">
        <v>21</v>
      </c>
      <c r="Q61" s="58" t="s">
        <v>26</v>
      </c>
      <c r="R61" s="47" t="s">
        <v>20</v>
      </c>
      <c r="S61" s="116" t="s">
        <v>21</v>
      </c>
      <c r="T61" s="58" t="s">
        <v>26</v>
      </c>
      <c r="U61" s="47" t="s">
        <v>20</v>
      </c>
      <c r="V61" s="116" t="s">
        <v>21</v>
      </c>
      <c r="W61" s="58" t="s">
        <v>26</v>
      </c>
      <c r="X61" s="75" t="s">
        <v>20</v>
      </c>
      <c r="Y61" s="83" t="s">
        <v>21</v>
      </c>
      <c r="Z61" s="106" t="s">
        <v>26</v>
      </c>
    </row>
    <row r="62" spans="1:35" hidden="1" x14ac:dyDescent="0.3">
      <c r="B62" s="7" t="s">
        <v>0</v>
      </c>
      <c r="C62" s="97">
        <v>5.7438477086336039</v>
      </c>
      <c r="D62" s="54">
        <f t="shared" ref="D62:D70" si="1">C62/$C$72</f>
        <v>0.23061687410798754</v>
      </c>
      <c r="E62" s="117">
        <v>429036.70459638699</v>
      </c>
      <c r="F62" s="105">
        <v>5.725952722633604</v>
      </c>
      <c r="G62" s="54">
        <f t="shared" ref="G62:G70" si="2">F62/$F$72</f>
        <v>0.22732731236375403</v>
      </c>
      <c r="H62" s="127">
        <v>427700.03861711698</v>
      </c>
      <c r="I62" s="149">
        <v>6.83</v>
      </c>
      <c r="J62" s="54">
        <f t="shared" ref="J62:J70" si="3">I62/$I$72</f>
        <v>0.2711228799389433</v>
      </c>
      <c r="K62" s="127">
        <v>510308</v>
      </c>
      <c r="L62" s="149">
        <v>5.24</v>
      </c>
      <c r="M62" s="54">
        <f t="shared" ref="M62:M70" si="4">L62/$L$72</f>
        <v>0.22787037905010779</v>
      </c>
      <c r="N62" s="127">
        <v>391215</v>
      </c>
      <c r="O62" s="149">
        <v>3.3662000000000001</v>
      </c>
      <c r="P62" s="54">
        <f>+O62/$O$72</f>
        <v>0.1597520810197709</v>
      </c>
      <c r="Q62" s="127">
        <v>251439</v>
      </c>
      <c r="R62" s="149">
        <v>3.7559999999999998</v>
      </c>
      <c r="S62" s="95">
        <f>+R62/$R$72</f>
        <v>0.16950758857854617</v>
      </c>
      <c r="T62" s="127">
        <v>280553</v>
      </c>
      <c r="U62" s="149">
        <v>4.9226999999999999</v>
      </c>
      <c r="V62" s="54">
        <f>+U62/$U$72</f>
        <v>0.21366720054168784</v>
      </c>
      <c r="W62" s="183">
        <v>367705</v>
      </c>
      <c r="X62" s="144">
        <v>4.4417</v>
      </c>
      <c r="Y62" s="141">
        <f>+X62/$X$72</f>
        <v>0.19451366110646426</v>
      </c>
      <c r="Z62" s="127">
        <v>331774</v>
      </c>
    </row>
    <row r="63" spans="1:35" hidden="1" x14ac:dyDescent="0.3">
      <c r="B63" s="8" t="s">
        <v>1</v>
      </c>
      <c r="C63" s="18">
        <v>7.4892256520976392</v>
      </c>
      <c r="D63" s="50">
        <f t="shared" si="1"/>
        <v>0.30069422049265643</v>
      </c>
      <c r="E63" s="118">
        <v>558303.33594512753</v>
      </c>
      <c r="F63" s="105">
        <v>7.8318880497239505</v>
      </c>
      <c r="G63" s="50">
        <f t="shared" si="2"/>
        <v>0.3109355154191123</v>
      </c>
      <c r="H63" s="125">
        <v>583260.42459569499</v>
      </c>
      <c r="I63" s="149">
        <v>6.85</v>
      </c>
      <c r="J63" s="50">
        <f t="shared" si="3"/>
        <v>0.27191679759615833</v>
      </c>
      <c r="K63" s="125">
        <v>511204</v>
      </c>
      <c r="L63" s="149">
        <v>6.444</v>
      </c>
      <c r="M63" s="50">
        <f t="shared" si="4"/>
        <v>0.28022838217536156</v>
      </c>
      <c r="N63" s="125">
        <v>481598</v>
      </c>
      <c r="O63" s="149">
        <v>6.5654000000000003</v>
      </c>
      <c r="P63" s="50">
        <f t="shared" ref="P63:P70" si="5">+O63/$O$72</f>
        <v>0.31157872756437643</v>
      </c>
      <c r="Q63" s="125">
        <v>488667</v>
      </c>
      <c r="R63" s="149">
        <v>7.1581000000000001</v>
      </c>
      <c r="S63" s="94">
        <f t="shared" ref="S63:S70" si="6">+R63/$R$72</f>
        <v>0.32304373530460367</v>
      </c>
      <c r="T63" s="125">
        <v>530505</v>
      </c>
      <c r="U63" s="149">
        <v>6.8696999999999999</v>
      </c>
      <c r="V63" s="50">
        <f t="shared" ref="V63:V70" si="7">+U63/$U$72</f>
        <v>0.29817570998867143</v>
      </c>
      <c r="W63" s="181">
        <v>512639</v>
      </c>
      <c r="X63" s="144">
        <v>7.1646000000000001</v>
      </c>
      <c r="Y63" s="142">
        <f t="shared" ref="Y63:Y70" si="8">+X63/$X$72</f>
        <v>0.3137565743664304</v>
      </c>
      <c r="Z63" s="125">
        <v>534339</v>
      </c>
    </row>
    <row r="64" spans="1:35" hidden="1" x14ac:dyDescent="0.3">
      <c r="B64" s="8" t="s">
        <v>3</v>
      </c>
      <c r="C64" s="18">
        <v>3.456671112559532</v>
      </c>
      <c r="D64" s="50">
        <f t="shared" si="1"/>
        <v>0.13878618083826177</v>
      </c>
      <c r="E64" s="118">
        <v>258196.04875263423</v>
      </c>
      <c r="F64" s="105">
        <v>3.456671112559532</v>
      </c>
      <c r="G64" s="50">
        <f t="shared" si="2"/>
        <v>0.1372340624884108</v>
      </c>
      <c r="H64" s="125">
        <v>258196.04875263423</v>
      </c>
      <c r="I64" s="149">
        <v>3.456671112559532</v>
      </c>
      <c r="J64" s="50">
        <f t="shared" si="3"/>
        <v>0.13721561157231207</v>
      </c>
      <c r="K64" s="125">
        <v>258196</v>
      </c>
      <c r="L64" s="149">
        <v>3.456671112559532</v>
      </c>
      <c r="M64" s="50">
        <f t="shared" si="4"/>
        <v>0.15031926654017144</v>
      </c>
      <c r="N64" s="125">
        <v>258196</v>
      </c>
      <c r="O64" s="149">
        <v>3.4567000000000001</v>
      </c>
      <c r="P64" s="50">
        <f t="shared" si="5"/>
        <v>0.16404700209762998</v>
      </c>
      <c r="Q64" s="125">
        <v>258196</v>
      </c>
      <c r="R64" s="149">
        <v>3.4567000000000001</v>
      </c>
      <c r="S64" s="94">
        <f t="shared" si="6"/>
        <v>0.15600023467504276</v>
      </c>
      <c r="T64" s="125">
        <v>258196</v>
      </c>
      <c r="U64" s="149">
        <v>3.4567000000000001</v>
      </c>
      <c r="V64" s="50">
        <f t="shared" si="7"/>
        <v>0.1500362427351763</v>
      </c>
      <c r="W64" s="181">
        <v>258196</v>
      </c>
      <c r="X64" s="144">
        <v>3.4567000000000001</v>
      </c>
      <c r="Y64" s="142">
        <f t="shared" si="8"/>
        <v>0.15137793465265889</v>
      </c>
      <c r="Z64" s="125">
        <v>258196</v>
      </c>
    </row>
    <row r="65" spans="1:38" hidden="1" x14ac:dyDescent="0.3">
      <c r="B65" s="8" t="s">
        <v>2</v>
      </c>
      <c r="C65" s="18">
        <v>2.9679318319896661</v>
      </c>
      <c r="D65" s="50">
        <f t="shared" si="1"/>
        <v>0.11916318056800879</v>
      </c>
      <c r="E65" s="118">
        <v>219437.7038938902</v>
      </c>
      <c r="F65" s="105">
        <v>2.9929601797717371</v>
      </c>
      <c r="G65" s="50">
        <f t="shared" si="2"/>
        <v>0.11882417243681176</v>
      </c>
      <c r="H65" s="125">
        <v>221420.48144014267</v>
      </c>
      <c r="I65" s="149">
        <v>3</v>
      </c>
      <c r="J65" s="50">
        <f t="shared" si="3"/>
        <v>0.11908764858225913</v>
      </c>
      <c r="K65" s="125">
        <v>221932</v>
      </c>
      <c r="L65" s="149">
        <v>2.8</v>
      </c>
      <c r="M65" s="50">
        <f t="shared" si="4"/>
        <v>0.12176279796570644</v>
      </c>
      <c r="N65" s="125">
        <v>207431</v>
      </c>
      <c r="O65" s="149">
        <v>2.6305999999999998</v>
      </c>
      <c r="P65" s="50">
        <f t="shared" si="5"/>
        <v>0.12484220317586872</v>
      </c>
      <c r="Q65" s="125">
        <v>194491</v>
      </c>
      <c r="R65" s="149">
        <v>2.7271999999999998</v>
      </c>
      <c r="S65" s="94">
        <f t="shared" si="6"/>
        <v>0.12307803396469945</v>
      </c>
      <c r="T65" s="125">
        <v>201319</v>
      </c>
      <c r="U65" s="149">
        <v>2.8075000000000001</v>
      </c>
      <c r="V65" s="50">
        <f t="shared" si="7"/>
        <v>0.12185805869152877</v>
      </c>
      <c r="W65" s="181">
        <v>207644</v>
      </c>
      <c r="X65" s="144">
        <v>2.7894000000000001</v>
      </c>
      <c r="Y65" s="142">
        <f t="shared" si="8"/>
        <v>0.12215512220329409</v>
      </c>
      <c r="Z65" s="125">
        <v>206256</v>
      </c>
    </row>
    <row r="66" spans="1:38" hidden="1" x14ac:dyDescent="0.3">
      <c r="B66" s="8" t="s">
        <v>5</v>
      </c>
      <c r="C66" s="18">
        <v>1.4992483396751362</v>
      </c>
      <c r="D66" s="50">
        <f t="shared" si="1"/>
        <v>6.0195183289377403E-2</v>
      </c>
      <c r="E66" s="118">
        <v>111986.35473203429</v>
      </c>
      <c r="F66" s="105">
        <v>1.4992483396751362</v>
      </c>
      <c r="G66" s="50">
        <f t="shared" si="2"/>
        <v>5.9521989114051217E-2</v>
      </c>
      <c r="H66" s="125">
        <v>111986.35473203429</v>
      </c>
      <c r="I66" s="149">
        <v>1.4992483396751362</v>
      </c>
      <c r="J66" s="50">
        <f t="shared" si="3"/>
        <v>5.9513986470922695E-2</v>
      </c>
      <c r="K66" s="125">
        <v>111986.35473203429</v>
      </c>
      <c r="L66" s="149">
        <v>1.4992483396751362</v>
      </c>
      <c r="M66" s="50">
        <f t="shared" si="4"/>
        <v>6.5197383101530157E-2</v>
      </c>
      <c r="N66" s="125">
        <v>111986.35473203429</v>
      </c>
      <c r="O66" s="149">
        <v>1.4992000000000001</v>
      </c>
      <c r="P66" s="50">
        <f t="shared" si="5"/>
        <v>7.1148571048909912E-2</v>
      </c>
      <c r="Q66" s="125">
        <v>111986.35473203429</v>
      </c>
      <c r="R66" s="149">
        <v>1.4992000000000001</v>
      </c>
      <c r="S66" s="94">
        <f t="shared" si="6"/>
        <v>6.7658620020488933E-2</v>
      </c>
      <c r="T66" s="125">
        <v>111986</v>
      </c>
      <c r="U66" s="149">
        <v>1.4992000000000001</v>
      </c>
      <c r="V66" s="50">
        <f t="shared" si="7"/>
        <v>6.5071986318910036E-2</v>
      </c>
      <c r="W66" s="181">
        <v>111986</v>
      </c>
      <c r="X66" s="144">
        <v>1.4992000000000001</v>
      </c>
      <c r="Y66" s="142">
        <f t="shared" si="8"/>
        <v>6.5653889441162447E-2</v>
      </c>
      <c r="Z66" s="125">
        <v>111986</v>
      </c>
    </row>
    <row r="67" spans="1:38" hidden="1" x14ac:dyDescent="0.3">
      <c r="B67" s="8" t="s">
        <v>4</v>
      </c>
      <c r="C67" s="18">
        <v>1.1850879740970284</v>
      </c>
      <c r="D67" s="50">
        <f t="shared" si="1"/>
        <v>4.7581568661443439E-2</v>
      </c>
      <c r="E67" s="118">
        <v>88520.146225177523</v>
      </c>
      <c r="F67" s="105">
        <v>1.1850879740970284</v>
      </c>
      <c r="G67" s="50">
        <f t="shared" si="2"/>
        <v>4.7049439126729993E-2</v>
      </c>
      <c r="H67" s="125">
        <v>88520.146225177523</v>
      </c>
      <c r="I67" s="149">
        <v>1.1850879740970284</v>
      </c>
      <c r="J67" s="50">
        <f t="shared" si="3"/>
        <v>4.7043113399442775E-2</v>
      </c>
      <c r="K67" s="125">
        <v>88520.146225177523</v>
      </c>
      <c r="L67" s="149">
        <v>1.1850879740970284</v>
      </c>
      <c r="M67" s="50">
        <f t="shared" si="4"/>
        <v>5.1535581271987436E-2</v>
      </c>
      <c r="N67" s="125">
        <v>88520.146225177523</v>
      </c>
      <c r="O67" s="149">
        <v>1.1851</v>
      </c>
      <c r="P67" s="50">
        <f t="shared" si="5"/>
        <v>5.6242110158793449E-2</v>
      </c>
      <c r="Q67" s="125">
        <v>88520.146225177523</v>
      </c>
      <c r="R67" s="149">
        <v>1.1851</v>
      </c>
      <c r="S67" s="94">
        <f t="shared" si="6"/>
        <v>5.3483344841436395E-2</v>
      </c>
      <c r="T67" s="125">
        <v>88520</v>
      </c>
      <c r="U67" s="149">
        <v>1.1851</v>
      </c>
      <c r="V67" s="50">
        <f t="shared" si="7"/>
        <v>5.143864126636892E-2</v>
      </c>
      <c r="W67" s="181">
        <v>88520</v>
      </c>
      <c r="X67" s="144">
        <v>1.1851</v>
      </c>
      <c r="Y67" s="142">
        <f t="shared" si="8"/>
        <v>5.1898628853202781E-2</v>
      </c>
      <c r="Z67" s="125">
        <v>88520</v>
      </c>
    </row>
    <row r="68" spans="1:38" hidden="1" x14ac:dyDescent="0.3">
      <c r="B68" s="9" t="s">
        <v>8</v>
      </c>
      <c r="C68" s="18">
        <v>1.9379249350000001</v>
      </c>
      <c r="D68" s="50">
        <f t="shared" si="1"/>
        <v>7.7808154644117763E-2</v>
      </c>
      <c r="E68" s="118">
        <v>129284.62518845001</v>
      </c>
      <c r="F68" s="105">
        <v>1.92052197</v>
      </c>
      <c r="G68" s="50">
        <f t="shared" si="2"/>
        <v>7.6247066457586415E-2</v>
      </c>
      <c r="H68" s="125">
        <v>129284.62518845001</v>
      </c>
      <c r="I68" s="149">
        <v>1.92052197</v>
      </c>
      <c r="J68" s="50">
        <f t="shared" si="3"/>
        <v>7.6236815152622678E-2</v>
      </c>
      <c r="K68" s="125">
        <v>128299</v>
      </c>
      <c r="L68" s="149">
        <v>1.92052197</v>
      </c>
      <c r="M68" s="50">
        <f t="shared" si="4"/>
        <v>8.3517188793503769E-2</v>
      </c>
      <c r="N68" s="125">
        <v>128299</v>
      </c>
      <c r="O68" s="149">
        <v>1.9205000000000001</v>
      </c>
      <c r="P68" s="50">
        <f t="shared" si="5"/>
        <v>9.1142496464402006E-2</v>
      </c>
      <c r="Q68" s="125">
        <v>128299</v>
      </c>
      <c r="R68" s="149">
        <v>1.9222999999999999</v>
      </c>
      <c r="S68" s="94">
        <f t="shared" si="6"/>
        <v>8.6753045134328896E-2</v>
      </c>
      <c r="T68" s="125">
        <v>125918</v>
      </c>
      <c r="U68" s="149">
        <v>1.9222999999999999</v>
      </c>
      <c r="V68" s="50">
        <f t="shared" si="7"/>
        <v>8.3436418957337749E-2</v>
      </c>
      <c r="W68" s="181">
        <v>125918</v>
      </c>
      <c r="X68" s="144">
        <v>1.9222999999999999</v>
      </c>
      <c r="Y68" s="142">
        <f t="shared" si="8"/>
        <v>8.4182545139238632E-2</v>
      </c>
      <c r="Z68" s="125">
        <v>125918</v>
      </c>
    </row>
    <row r="69" spans="1:38" hidden="1" x14ac:dyDescent="0.3">
      <c r="B69" s="9" t="s">
        <v>10</v>
      </c>
      <c r="C69" s="18">
        <v>0.51250469457797909</v>
      </c>
      <c r="D69" s="50">
        <f t="shared" si="1"/>
        <v>2.0577187388096507E-2</v>
      </c>
      <c r="E69" s="118">
        <v>32122.324652497835</v>
      </c>
      <c r="F69" s="105">
        <v>0.51250469457797909</v>
      </c>
      <c r="G69" s="50">
        <f t="shared" si="2"/>
        <v>2.0347061953845912E-2</v>
      </c>
      <c r="H69" s="125">
        <v>32122.324652497835</v>
      </c>
      <c r="I69" s="149">
        <v>0.38</v>
      </c>
      <c r="J69" s="50">
        <f t="shared" si="3"/>
        <v>1.5084435487086158E-2</v>
      </c>
      <c r="K69" s="125">
        <v>25873</v>
      </c>
      <c r="L69" s="149">
        <v>0.38</v>
      </c>
      <c r="M69" s="50">
        <f t="shared" si="4"/>
        <v>1.6524951152488733E-2</v>
      </c>
      <c r="N69" s="125">
        <v>25873</v>
      </c>
      <c r="O69" s="149">
        <v>0.38440000000000002</v>
      </c>
      <c r="P69" s="50">
        <f t="shared" si="5"/>
        <v>1.8242736600320816E-2</v>
      </c>
      <c r="Q69" s="125">
        <v>25873</v>
      </c>
      <c r="R69" s="149">
        <v>0.38440000000000002</v>
      </c>
      <c r="S69" s="94">
        <f t="shared" si="6"/>
        <v>1.734790123791085E-2</v>
      </c>
      <c r="T69" s="125">
        <v>25873</v>
      </c>
      <c r="U69" s="149">
        <v>0.30659999999999998</v>
      </c>
      <c r="V69" s="50">
        <f t="shared" si="7"/>
        <v>1.3307811503053506E-2</v>
      </c>
      <c r="W69" s="181">
        <v>19549</v>
      </c>
      <c r="X69" s="144">
        <v>0.30659999999999998</v>
      </c>
      <c r="Y69" s="142">
        <f t="shared" si="8"/>
        <v>1.342681597029109E-2</v>
      </c>
      <c r="Z69" s="125">
        <v>19549</v>
      </c>
    </row>
    <row r="70" spans="1:38" s="44" customFormat="1" hidden="1" x14ac:dyDescent="0.3">
      <c r="B70" s="9" t="s">
        <v>19</v>
      </c>
      <c r="C70" s="18">
        <v>0.11400803108318813</v>
      </c>
      <c r="D70" s="50">
        <f t="shared" si="1"/>
        <v>4.577450010050099E-3</v>
      </c>
      <c r="E70" s="119">
        <v>6352.33825815</v>
      </c>
      <c r="F70" s="105">
        <v>6.3307389539983369E-2</v>
      </c>
      <c r="G70" s="50">
        <f t="shared" si="2"/>
        <v>2.5133806396973541E-3</v>
      </c>
      <c r="H70" s="126">
        <v>3065.1486906</v>
      </c>
      <c r="I70" s="149">
        <v>7.0000000000000007E-2</v>
      </c>
      <c r="J70" s="50">
        <f t="shared" si="3"/>
        <v>2.7787118002527136E-3</v>
      </c>
      <c r="K70" s="126">
        <v>3065.1486906</v>
      </c>
      <c r="L70" s="149">
        <v>7.0000000000000007E-2</v>
      </c>
      <c r="M70" s="50">
        <f t="shared" si="4"/>
        <v>3.0440699491426615E-3</v>
      </c>
      <c r="N70" s="126">
        <v>3065.1486906</v>
      </c>
      <c r="O70" s="149">
        <v>6.3299999999999995E-2</v>
      </c>
      <c r="P70" s="51">
        <f t="shared" si="5"/>
        <v>3.0040718699279596E-3</v>
      </c>
      <c r="Q70" s="126">
        <v>3065.1486906</v>
      </c>
      <c r="R70" s="149">
        <v>6.93E-2</v>
      </c>
      <c r="S70" s="96">
        <f t="shared" si="6"/>
        <v>3.1274962429428252E-3</v>
      </c>
      <c r="T70" s="126">
        <v>4514</v>
      </c>
      <c r="U70" s="149">
        <v>6.93E-2</v>
      </c>
      <c r="V70" s="51">
        <f t="shared" si="7"/>
        <v>3.0079299972655183E-3</v>
      </c>
      <c r="W70" s="182">
        <v>4514</v>
      </c>
      <c r="X70" s="144">
        <v>6.93E-2</v>
      </c>
      <c r="Y70" s="143">
        <f t="shared" si="8"/>
        <v>3.0348282672575753E-3</v>
      </c>
      <c r="Z70" s="126">
        <v>4514</v>
      </c>
    </row>
    <row r="71" spans="1:38" ht="7.5" hidden="1" customHeight="1" x14ac:dyDescent="0.3">
      <c r="B71" s="7" t="s">
        <v>6</v>
      </c>
      <c r="C71" s="24"/>
      <c r="D71" s="54"/>
      <c r="E71" s="64"/>
      <c r="F71" s="65"/>
      <c r="G71" s="54"/>
      <c r="H71" s="64"/>
      <c r="I71" s="24"/>
      <c r="J71" s="54"/>
      <c r="K71" s="64"/>
      <c r="L71" s="24"/>
      <c r="M71" s="54"/>
      <c r="N71" s="64"/>
      <c r="O71" s="24"/>
      <c r="P71" s="50"/>
      <c r="Q71" s="64"/>
      <c r="R71" s="24"/>
      <c r="S71" s="50"/>
      <c r="T71" s="64"/>
      <c r="U71" s="24"/>
      <c r="V71" s="50"/>
      <c r="W71" s="64"/>
      <c r="X71" s="107"/>
      <c r="Y71" s="81"/>
      <c r="Z71" s="108"/>
    </row>
    <row r="72" spans="1:38" ht="15" hidden="1" customHeight="1" x14ac:dyDescent="0.3">
      <c r="B72" s="10" t="s">
        <v>7</v>
      </c>
      <c r="C72" s="6">
        <f>+C62+C63+C64+C65+C66+C67+C68+C118</f>
        <v>24.906450279713781</v>
      </c>
      <c r="D72" s="52">
        <f>+D62+D63+D64+D65+D66+D67+D68+D118</f>
        <v>0.99999999999999978</v>
      </c>
      <c r="E72" s="126">
        <f>SUM(E62:E71)</f>
        <v>1833239.5822443487</v>
      </c>
      <c r="F72" s="6">
        <f>+F62+F63+F64+F65+F66+F67+F68+F118</f>
        <v>25.188142432578957</v>
      </c>
      <c r="G72" s="52">
        <f>+G62+G63+G64+G65+G66+G67+G68+G118</f>
        <v>0.99999999999999967</v>
      </c>
      <c r="H72" s="126">
        <f>SUM(H62:H71)</f>
        <v>1855555.5928943485</v>
      </c>
      <c r="I72" s="6">
        <f>+I62+I63+I64+I65+I66+I67+I68+I118</f>
        <v>25.191529396331699</v>
      </c>
      <c r="J72" s="52">
        <f>+J62+J63+J64+J65+J66+J67+J68+J118</f>
        <v>0.99999999999999989</v>
      </c>
      <c r="K72" s="126">
        <f>SUM(K62:K71)</f>
        <v>1859383.6496478117</v>
      </c>
      <c r="L72" s="6">
        <f>+L62+L63+L64+L65+L66+L67+L68+L118</f>
        <v>22.995529396331698</v>
      </c>
      <c r="M72" s="52">
        <f>+M62+M63+M64+M65+M66+M67+M68+M118</f>
        <v>1</v>
      </c>
      <c r="N72" s="126">
        <f>SUM(N62:N71)</f>
        <v>1696183.6496478117</v>
      </c>
      <c r="O72" s="6">
        <f>+O62+O63+O64+O65+O66+O67+O68+O118</f>
        <v>21.071399999999997</v>
      </c>
      <c r="P72" s="52">
        <f>+P62+P63+P64+P65+P66+P67+P68+P118</f>
        <v>1.0000000000000002</v>
      </c>
      <c r="Q72" s="126">
        <f>SUM(Q62:Q71)</f>
        <v>1550536.6496478117</v>
      </c>
      <c r="R72" s="6">
        <f>+R62+R63+R64+R65+R66+R67+R68+R118</f>
        <v>22.158300000000001</v>
      </c>
      <c r="S72" s="52">
        <f>+S62+S63+S64+S65+S66+S67+S68+S118</f>
        <v>0.99999999999999989</v>
      </c>
      <c r="T72" s="126">
        <f>SUM(T62:T71)</f>
        <v>1627384</v>
      </c>
      <c r="U72" s="6">
        <f>+U62+U63+U64+U65+U66+U67+U68+U118</f>
        <v>23.039099999999998</v>
      </c>
      <c r="V72" s="115">
        <f>+V62+V63+V64+V65+V66+V67+V68+V118</f>
        <v>0.99999999999999989</v>
      </c>
      <c r="W72" s="126">
        <f>SUM(W62:W71)</f>
        <v>1696671</v>
      </c>
      <c r="X72" s="109">
        <f>+X62+X63+X64+X65+X66+X67+X68+X118</f>
        <v>22.834899999999998</v>
      </c>
      <c r="Y72" s="82">
        <f>+Y62+Y63+Y64+Y65+Y66+Y67+Y68+Y118</f>
        <v>1</v>
      </c>
      <c r="Z72" s="110">
        <f>SUM(Z62:Z71)</f>
        <v>1681052</v>
      </c>
    </row>
    <row r="73" spans="1:38" x14ac:dyDescent="0.3">
      <c r="A73" s="20" t="s">
        <v>46</v>
      </c>
    </row>
    <row r="74" spans="1:38" s="16" customFormat="1" x14ac:dyDescent="0.3">
      <c r="A74" s="220" t="s">
        <v>20</v>
      </c>
      <c r="C74" s="221" t="s">
        <v>39</v>
      </c>
      <c r="D74" s="221" t="s">
        <v>49</v>
      </c>
      <c r="E74" s="221" t="s">
        <v>40</v>
      </c>
      <c r="F74" s="221" t="s">
        <v>41</v>
      </c>
      <c r="G74" s="221" t="s">
        <v>42</v>
      </c>
      <c r="H74" s="221" t="s">
        <v>43</v>
      </c>
      <c r="I74" s="221" t="s">
        <v>44</v>
      </c>
      <c r="J74" s="221" t="s">
        <v>45</v>
      </c>
      <c r="K74" s="221" t="s">
        <v>50</v>
      </c>
      <c r="L74" s="221" t="s">
        <v>51</v>
      </c>
      <c r="M74" s="221" t="s">
        <v>52</v>
      </c>
      <c r="N74" s="223" t="s">
        <v>53</v>
      </c>
      <c r="O74" s="223" t="s">
        <v>54</v>
      </c>
      <c r="P74" s="223" t="s">
        <v>55</v>
      </c>
      <c r="Q74" s="223" t="s">
        <v>56</v>
      </c>
      <c r="R74" s="223" t="s">
        <v>58</v>
      </c>
      <c r="S74" s="223" t="s">
        <v>59</v>
      </c>
      <c r="T74" s="223" t="s">
        <v>60</v>
      </c>
      <c r="U74" s="223" t="s">
        <v>61</v>
      </c>
      <c r="V74" s="223" t="s">
        <v>62</v>
      </c>
      <c r="W74" s="223" t="s">
        <v>68</v>
      </c>
      <c r="X74" s="232" t="s">
        <v>69</v>
      </c>
      <c r="Y74" s="232" t="s">
        <v>70</v>
      </c>
      <c r="Z74" s="232" t="s">
        <v>71</v>
      </c>
      <c r="AA74" s="232" t="s">
        <v>72</v>
      </c>
      <c r="AB74" s="232" t="s">
        <v>73</v>
      </c>
      <c r="AC74" s="232" t="s">
        <v>74</v>
      </c>
      <c r="AD74" s="232" t="s">
        <v>75</v>
      </c>
      <c r="AE74" s="232" t="s">
        <v>76</v>
      </c>
      <c r="AF74" s="232" t="s">
        <v>77</v>
      </c>
      <c r="AG74" s="232" t="s">
        <v>78</v>
      </c>
      <c r="AH74" s="232" t="s">
        <v>79</v>
      </c>
      <c r="AI74" s="232" t="s">
        <v>80</v>
      </c>
      <c r="AJ74" s="223" t="s">
        <v>81</v>
      </c>
      <c r="AK74" s="223" t="s">
        <v>82</v>
      </c>
      <c r="AL74" s="223" t="s">
        <v>83</v>
      </c>
    </row>
    <row r="75" spans="1:38" s="16" customFormat="1" x14ac:dyDescent="0.3">
      <c r="B75" s="16" t="s">
        <v>0</v>
      </c>
      <c r="C75" s="105">
        <v>5.7438477086336039</v>
      </c>
      <c r="D75" s="105">
        <v>5.725952722633604</v>
      </c>
      <c r="E75" s="209">
        <v>6.83</v>
      </c>
      <c r="F75" s="209">
        <v>5.24</v>
      </c>
      <c r="G75" s="209">
        <v>3.3662000000000001</v>
      </c>
      <c r="H75" s="209">
        <v>3.7559999999999998</v>
      </c>
      <c r="I75" s="209">
        <v>4.9226999999999999</v>
      </c>
      <c r="J75" s="209">
        <v>4.4417</v>
      </c>
      <c r="K75" s="209">
        <v>5.7868000000000004</v>
      </c>
      <c r="L75" s="209">
        <v>5.0864000000000003</v>
      </c>
      <c r="M75" s="209">
        <v>5.6719999999999997</v>
      </c>
      <c r="N75" s="224">
        <v>5.8083</v>
      </c>
      <c r="O75" s="225">
        <v>6.6763000000000003</v>
      </c>
      <c r="P75" s="225">
        <v>8.0655000000000001</v>
      </c>
      <c r="Q75" s="209">
        <v>7.7488999999999999</v>
      </c>
      <c r="R75" s="209">
        <v>8.7073</v>
      </c>
      <c r="S75" s="209">
        <v>6.7697000000000003</v>
      </c>
      <c r="T75" s="209">
        <v>7.7793999999999999</v>
      </c>
      <c r="U75" s="17">
        <v>7.0495999999999999</v>
      </c>
      <c r="V75" s="17">
        <v>6.4438000000000004</v>
      </c>
      <c r="W75" s="17">
        <v>7.3838999999999997</v>
      </c>
      <c r="X75" s="173">
        <v>5.0674999999999999</v>
      </c>
      <c r="Y75" s="173">
        <v>4.67</v>
      </c>
      <c r="Z75" s="17">
        <v>4.8345000000000002</v>
      </c>
      <c r="AA75" s="25">
        <v>5.8521000000000001</v>
      </c>
      <c r="AB75" s="105">
        <v>6.7290999999999999</v>
      </c>
      <c r="AC75" s="25">
        <v>7.4987000000000004</v>
      </c>
      <c r="AD75" s="25">
        <v>8.3402999999999992</v>
      </c>
      <c r="AE75" s="25">
        <v>9.3051999999999992</v>
      </c>
      <c r="AF75" s="25">
        <v>12.768599999999999</v>
      </c>
      <c r="AG75" s="25">
        <v>18.829899999999999</v>
      </c>
      <c r="AH75" s="25">
        <v>15.7559</v>
      </c>
      <c r="AI75" s="25">
        <v>14.320399999999999</v>
      </c>
      <c r="AJ75" s="25">
        <v>12.3024</v>
      </c>
      <c r="AK75" s="25">
        <v>12.308999999999999</v>
      </c>
      <c r="AL75" s="25">
        <v>13.369300000000001</v>
      </c>
    </row>
    <row r="76" spans="1:38" s="16" customFormat="1" x14ac:dyDescent="0.3">
      <c r="B76" s="16" t="s">
        <v>1</v>
      </c>
      <c r="C76" s="105">
        <v>7.4892256520976392</v>
      </c>
      <c r="D76" s="105">
        <v>7.8318880497239505</v>
      </c>
      <c r="E76" s="209">
        <v>6.85</v>
      </c>
      <c r="F76" s="209">
        <v>6.444</v>
      </c>
      <c r="G76" s="209">
        <v>6.5654000000000003</v>
      </c>
      <c r="H76" s="209">
        <v>7.1581000000000001</v>
      </c>
      <c r="I76" s="209">
        <v>6.8696999999999999</v>
      </c>
      <c r="J76" s="209">
        <v>7.1646000000000001</v>
      </c>
      <c r="K76" s="209">
        <v>7.6783999999999999</v>
      </c>
      <c r="L76" s="209">
        <v>7.9863</v>
      </c>
      <c r="M76" s="209">
        <v>7.2027000000000001</v>
      </c>
      <c r="N76" s="224">
        <v>7.6233000000000004</v>
      </c>
      <c r="O76" s="225">
        <v>8.0146999999999995</v>
      </c>
      <c r="P76" s="225">
        <v>7.7577999999999996</v>
      </c>
      <c r="Q76" s="105">
        <v>8.6013999999999999</v>
      </c>
      <c r="R76" s="105">
        <v>8.3178999999999998</v>
      </c>
      <c r="S76" s="105">
        <v>7.8305999999999996</v>
      </c>
      <c r="T76" s="105">
        <v>8.3911999999999995</v>
      </c>
      <c r="U76" s="17">
        <v>7.5664999999999996</v>
      </c>
      <c r="V76" s="17">
        <v>7.2539999999999996</v>
      </c>
      <c r="W76" s="17">
        <v>8.1119000000000003</v>
      </c>
      <c r="X76" s="173">
        <v>7.2262000000000004</v>
      </c>
      <c r="Y76" s="173">
        <v>7.3928000000000003</v>
      </c>
      <c r="Z76" s="17">
        <v>7.2130999999999998</v>
      </c>
      <c r="AA76" s="25">
        <v>8.0207999999999995</v>
      </c>
      <c r="AB76" s="105">
        <v>8.4084000000000003</v>
      </c>
      <c r="AC76" s="25">
        <v>8.1923999999999992</v>
      </c>
      <c r="AD76" s="25">
        <v>8.6579999999999995</v>
      </c>
      <c r="AE76" s="25">
        <v>10.122299999999999</v>
      </c>
      <c r="AF76" s="25">
        <v>11.7119</v>
      </c>
      <c r="AG76" s="25">
        <v>9.7021999999999995</v>
      </c>
      <c r="AH76" s="25">
        <v>10.8598</v>
      </c>
      <c r="AI76" s="25">
        <v>9.5869</v>
      </c>
      <c r="AJ76" s="25">
        <v>8.5450999999999997</v>
      </c>
      <c r="AK76" s="25">
        <v>9.6402000000000001</v>
      </c>
      <c r="AL76" s="25">
        <v>9.1983999999999995</v>
      </c>
    </row>
    <row r="77" spans="1:38" s="16" customFormat="1" x14ac:dyDescent="0.3">
      <c r="B77" s="16" t="s">
        <v>3</v>
      </c>
      <c r="C77" s="105">
        <v>3.456671112559532</v>
      </c>
      <c r="D77" s="105">
        <v>3.456671112559532</v>
      </c>
      <c r="E77" s="209">
        <v>3.456671112559532</v>
      </c>
      <c r="F77" s="209">
        <v>3.456671112559532</v>
      </c>
      <c r="G77" s="209">
        <v>3.4567000000000001</v>
      </c>
      <c r="H77" s="209">
        <v>3.4567000000000001</v>
      </c>
      <c r="I77" s="209">
        <v>3.4567000000000001</v>
      </c>
      <c r="J77" s="209">
        <v>3.4567000000000001</v>
      </c>
      <c r="K77" s="209">
        <v>3.4567000000000001</v>
      </c>
      <c r="L77" s="209">
        <v>3.4567000000000001</v>
      </c>
      <c r="M77" s="209">
        <v>3.4567000000000001</v>
      </c>
      <c r="N77" s="224">
        <v>3.4567000000000001</v>
      </c>
      <c r="O77" s="225">
        <v>3.4567000000000001</v>
      </c>
      <c r="P77" s="225">
        <v>3.4567000000000001</v>
      </c>
      <c r="Q77" s="105">
        <v>4.3239999999999998</v>
      </c>
      <c r="R77" s="105">
        <v>4.3239999999999998</v>
      </c>
      <c r="S77" s="105">
        <v>4.3239999999999998</v>
      </c>
      <c r="T77" s="105">
        <v>4.3239999999999998</v>
      </c>
      <c r="U77" s="17">
        <v>4.3239999999999998</v>
      </c>
      <c r="V77" s="17">
        <v>4.3239999999999998</v>
      </c>
      <c r="W77" s="17">
        <v>4.3239999999999998</v>
      </c>
      <c r="X77" s="173">
        <v>4.3239999999999998</v>
      </c>
      <c r="Y77" s="173">
        <v>4.3239999999999998</v>
      </c>
      <c r="Z77" s="17">
        <v>4.3239999999999998</v>
      </c>
      <c r="AA77" s="25">
        <v>4.3239999999999998</v>
      </c>
      <c r="AB77" s="105">
        <v>4.3239999999999998</v>
      </c>
      <c r="AC77" s="25">
        <v>4.3239999999999998</v>
      </c>
      <c r="AD77" s="25">
        <v>4.3239999999999998</v>
      </c>
      <c r="AE77" s="25">
        <v>4.3239999999999998</v>
      </c>
      <c r="AF77" s="25">
        <v>4.3239999999999998</v>
      </c>
      <c r="AG77" s="25">
        <v>4.3239999999999998</v>
      </c>
      <c r="AH77" s="25">
        <v>4.3239999999999998</v>
      </c>
      <c r="AI77" s="25">
        <v>4.3239999999999998</v>
      </c>
      <c r="AJ77" s="25">
        <v>4.3239999999999998</v>
      </c>
      <c r="AK77" s="25">
        <v>4.3239999999999998</v>
      </c>
      <c r="AL77" s="25">
        <v>4.3239999999999998</v>
      </c>
    </row>
    <row r="78" spans="1:38" s="16" customFormat="1" x14ac:dyDescent="0.3">
      <c r="B78" s="16" t="s">
        <v>2</v>
      </c>
      <c r="C78" s="105">
        <v>2.9679318319896661</v>
      </c>
      <c r="D78" s="105">
        <v>2.9929601797717371</v>
      </c>
      <c r="E78" s="209">
        <v>3</v>
      </c>
      <c r="F78" s="209">
        <v>2.8</v>
      </c>
      <c r="G78" s="209">
        <v>2.6305999999999998</v>
      </c>
      <c r="H78" s="209">
        <v>2.7271999999999998</v>
      </c>
      <c r="I78" s="209">
        <v>2.8075000000000001</v>
      </c>
      <c r="J78" s="209">
        <v>2.7894000000000001</v>
      </c>
      <c r="K78" s="209">
        <v>2.9706000000000001</v>
      </c>
      <c r="L78" s="209">
        <v>2.9422999999999999</v>
      </c>
      <c r="M78" s="209">
        <v>2.9266999999999999</v>
      </c>
      <c r="N78" s="224">
        <v>2.9809999999999999</v>
      </c>
      <c r="O78" s="225">
        <v>3.1457999999999999</v>
      </c>
      <c r="P78" s="225">
        <v>3.2305999999999999</v>
      </c>
      <c r="Q78" s="105">
        <v>3.2139000000000002</v>
      </c>
      <c r="R78" s="105">
        <v>3.2801</v>
      </c>
      <c r="S78" s="105">
        <v>3.0432999999999999</v>
      </c>
      <c r="T78" s="105">
        <v>3.1886999999999999</v>
      </c>
      <c r="U78" s="17">
        <v>3.0373000000000001</v>
      </c>
      <c r="V78" s="17">
        <v>2.9340000000000002</v>
      </c>
      <c r="W78" s="17">
        <v>3.1436999999999999</v>
      </c>
      <c r="X78" s="173">
        <v>2.7824</v>
      </c>
      <c r="Y78" s="173">
        <v>2.766</v>
      </c>
      <c r="Z78" s="17">
        <v>2.7650999999999999</v>
      </c>
      <c r="AA78" s="25">
        <v>2.9439000000000002</v>
      </c>
      <c r="AB78" s="105">
        <v>3.1143000000000001</v>
      </c>
      <c r="AC78" s="25">
        <v>3.1798000000000002</v>
      </c>
      <c r="AD78" s="25">
        <v>3.2902999999999998</v>
      </c>
      <c r="AE78" s="25">
        <v>3.6065</v>
      </c>
      <c r="AF78" s="25">
        <v>4.0903999999999998</v>
      </c>
      <c r="AG78" s="25">
        <v>4.4946000000000002</v>
      </c>
      <c r="AH78" s="25">
        <v>4.3026999999999997</v>
      </c>
      <c r="AI78" s="25">
        <v>4.0697000000000001</v>
      </c>
      <c r="AJ78" s="25">
        <v>3.7759</v>
      </c>
      <c r="AK78" s="25">
        <v>3.8902000000000001</v>
      </c>
      <c r="AL78" s="25">
        <v>3.9502999999999999</v>
      </c>
    </row>
    <row r="79" spans="1:38" s="16" customFormat="1" x14ac:dyDescent="0.3">
      <c r="B79" s="16" t="s">
        <v>5</v>
      </c>
      <c r="C79" s="105">
        <v>1.4992483396751362</v>
      </c>
      <c r="D79" s="105">
        <v>1.4992483396751362</v>
      </c>
      <c r="E79" s="209">
        <v>1.4992483396751362</v>
      </c>
      <c r="F79" s="209">
        <v>1.4992483396751362</v>
      </c>
      <c r="G79" s="209">
        <v>1.4992000000000001</v>
      </c>
      <c r="H79" s="209">
        <v>1.4992000000000001</v>
      </c>
      <c r="I79" s="209">
        <v>1.4992000000000001</v>
      </c>
      <c r="J79" s="209">
        <v>1.4992000000000001</v>
      </c>
      <c r="K79" s="209">
        <v>1.4992000000000001</v>
      </c>
      <c r="L79" s="209">
        <v>1.4992000000000001</v>
      </c>
      <c r="M79" s="209">
        <v>1.4992000000000001</v>
      </c>
      <c r="N79" s="224">
        <v>1.4992000000000001</v>
      </c>
      <c r="O79" s="225">
        <v>1.4992000000000001</v>
      </c>
      <c r="P79" s="225">
        <v>1.4992000000000001</v>
      </c>
      <c r="Q79" s="105">
        <v>2.2623000000000002</v>
      </c>
      <c r="R79" s="105">
        <v>2.2623000000000002</v>
      </c>
      <c r="S79" s="105">
        <v>2.2623000000000002</v>
      </c>
      <c r="T79" s="105">
        <v>2.2623000000000002</v>
      </c>
      <c r="U79" s="17">
        <v>2.2623000000000002</v>
      </c>
      <c r="V79" s="17">
        <v>2.2623000000000002</v>
      </c>
      <c r="W79" s="17">
        <v>2.2623000000000002</v>
      </c>
      <c r="X79" s="173">
        <v>2.2623000000000002</v>
      </c>
      <c r="Y79" s="173">
        <v>2.2623000000000002</v>
      </c>
      <c r="Z79" s="17">
        <v>2.2623000000000002</v>
      </c>
      <c r="AA79" s="25">
        <v>2.2623000000000002</v>
      </c>
      <c r="AB79" s="105">
        <v>2.2623000000000002</v>
      </c>
      <c r="AC79" s="25">
        <v>2.2623000000000002</v>
      </c>
      <c r="AD79" s="25">
        <v>2.2623000000000002</v>
      </c>
      <c r="AE79" s="25">
        <v>2.2623000000000002</v>
      </c>
      <c r="AF79" s="25">
        <v>2.2623000000000002</v>
      </c>
      <c r="AG79" s="25">
        <v>2.2623000000000002</v>
      </c>
      <c r="AH79" s="25">
        <v>2.2623000000000002</v>
      </c>
      <c r="AI79" s="25">
        <v>2.2623000000000002</v>
      </c>
      <c r="AJ79" s="25">
        <v>2.2623000000000002</v>
      </c>
      <c r="AK79" s="25">
        <v>2.2623000000000002</v>
      </c>
      <c r="AL79" s="25">
        <v>2.2623000000000002</v>
      </c>
    </row>
    <row r="80" spans="1:38" s="16" customFormat="1" x14ac:dyDescent="0.3">
      <c r="B80" s="16" t="s">
        <v>4</v>
      </c>
      <c r="C80" s="105">
        <v>1.1850879740970284</v>
      </c>
      <c r="D80" s="105">
        <v>1.1850879740970284</v>
      </c>
      <c r="E80" s="209">
        <v>1.1850879740970284</v>
      </c>
      <c r="F80" s="209">
        <v>1.1850879740970284</v>
      </c>
      <c r="G80" s="209">
        <v>1.1851</v>
      </c>
      <c r="H80" s="209">
        <v>1.1851</v>
      </c>
      <c r="I80" s="209">
        <v>1.1851</v>
      </c>
      <c r="J80" s="209">
        <v>1.1851</v>
      </c>
      <c r="K80" s="209">
        <v>1.1851</v>
      </c>
      <c r="L80" s="209">
        <v>1.1851</v>
      </c>
      <c r="M80" s="209">
        <v>1.1851</v>
      </c>
      <c r="N80" s="224">
        <v>1.1851</v>
      </c>
      <c r="O80" s="225">
        <v>1.1851</v>
      </c>
      <c r="P80" s="225">
        <v>1.1851</v>
      </c>
      <c r="Q80" s="105">
        <v>1.8517999999999999</v>
      </c>
      <c r="R80" s="105">
        <v>1.8517999999999999</v>
      </c>
      <c r="S80" s="105">
        <v>1.8517999999999999</v>
      </c>
      <c r="T80" s="105">
        <v>1.8517999999999999</v>
      </c>
      <c r="U80" s="17">
        <v>1.8517999999999999</v>
      </c>
      <c r="V80" s="17">
        <v>1.8517999999999999</v>
      </c>
      <c r="W80" s="17">
        <v>1.8517999999999999</v>
      </c>
      <c r="X80" s="173">
        <v>1.8517999999999999</v>
      </c>
      <c r="Y80" s="173">
        <v>1.8517999999999999</v>
      </c>
      <c r="Z80" s="17">
        <v>1.8517999999999999</v>
      </c>
      <c r="AA80" s="25">
        <v>1.8517999999999999</v>
      </c>
      <c r="AB80" s="105">
        <v>1.8517999999999999</v>
      </c>
      <c r="AC80" s="25">
        <v>1.8517999999999999</v>
      </c>
      <c r="AD80" s="25">
        <v>1.8517999999999999</v>
      </c>
      <c r="AE80" s="25">
        <v>1.8517999999999999</v>
      </c>
      <c r="AF80" s="25">
        <v>1.8517999999999999</v>
      </c>
      <c r="AG80" s="25">
        <v>1.8517999999999999</v>
      </c>
      <c r="AH80" s="25">
        <v>1.8517999999999999</v>
      </c>
      <c r="AI80" s="25">
        <v>1.8517999999999999</v>
      </c>
      <c r="AJ80" s="25">
        <v>1.8517999999999999</v>
      </c>
      <c r="AK80" s="25">
        <v>1.8517999999999999</v>
      </c>
      <c r="AL80" s="25">
        <v>1.8517999999999999</v>
      </c>
    </row>
    <row r="81" spans="1:38" s="16" customFormat="1" x14ac:dyDescent="0.3">
      <c r="B81" s="16" t="s">
        <v>8</v>
      </c>
      <c r="C81" s="105">
        <v>1.9379249350000001</v>
      </c>
      <c r="D81" s="105">
        <v>1.92052197</v>
      </c>
      <c r="E81" s="209">
        <v>1.92052197</v>
      </c>
      <c r="F81" s="209">
        <v>1.92052197</v>
      </c>
      <c r="G81" s="209">
        <v>1.9205000000000001</v>
      </c>
      <c r="H81" s="209">
        <v>1.9222999999999999</v>
      </c>
      <c r="I81" s="209">
        <v>1.9222999999999999</v>
      </c>
      <c r="J81" s="209">
        <v>1.9222999999999999</v>
      </c>
      <c r="K81" s="209">
        <v>1.9222999999999999</v>
      </c>
      <c r="L81" s="209">
        <v>2.0310000000000001</v>
      </c>
      <c r="M81" s="209">
        <v>2.0310000000000001</v>
      </c>
      <c r="N81" s="224">
        <v>2.0310000000000001</v>
      </c>
      <c r="O81" s="225">
        <v>0.64839999999999998</v>
      </c>
      <c r="P81" s="225">
        <v>0.94299999999999995</v>
      </c>
      <c r="Q81" s="105">
        <v>0.94299999999999995</v>
      </c>
      <c r="R81" s="105">
        <v>0.94299999999999995</v>
      </c>
      <c r="S81" s="105">
        <v>0.94299999999999995</v>
      </c>
      <c r="T81" s="105">
        <v>0.85429999999999995</v>
      </c>
      <c r="U81" s="17">
        <v>0.85429999999999995</v>
      </c>
      <c r="V81" s="17">
        <v>0.85429999999999995</v>
      </c>
      <c r="W81" s="17">
        <v>0.85429999999999995</v>
      </c>
      <c r="X81" s="173">
        <v>0.52600000000000002</v>
      </c>
      <c r="Y81" s="173">
        <v>0.52600000000000002</v>
      </c>
      <c r="Z81" s="17">
        <v>0.52600000000000002</v>
      </c>
      <c r="AA81" s="25">
        <v>0.52600000000000002</v>
      </c>
      <c r="AB81" s="105">
        <v>1.0449999999999999</v>
      </c>
      <c r="AC81" s="25">
        <v>1.0449999999999999</v>
      </c>
      <c r="AD81" s="25">
        <v>1.0449999999999999</v>
      </c>
      <c r="AE81" s="25">
        <v>1.7771999999999999</v>
      </c>
      <c r="AF81" s="25">
        <v>1.7388999999999999</v>
      </c>
      <c r="AG81" s="25">
        <v>1.7388999999999999</v>
      </c>
      <c r="AH81" s="25">
        <v>1.7388999999999999</v>
      </c>
      <c r="AI81" s="25">
        <v>2.0265</v>
      </c>
      <c r="AJ81" s="25">
        <v>2.0598999999999998</v>
      </c>
      <c r="AK81" s="25">
        <v>2.0598999999999998</v>
      </c>
      <c r="AL81" s="25">
        <v>2.0598999999999998</v>
      </c>
    </row>
    <row r="82" spans="1:38" s="16" customFormat="1" x14ac:dyDescent="0.3">
      <c r="B82" s="16" t="s">
        <v>10</v>
      </c>
      <c r="C82" s="105">
        <v>0.51250469457797909</v>
      </c>
      <c r="D82" s="105">
        <v>0.51250469457797909</v>
      </c>
      <c r="E82" s="209">
        <v>0.38</v>
      </c>
      <c r="F82" s="209">
        <v>0.38</v>
      </c>
      <c r="G82" s="209">
        <v>0.38440000000000002</v>
      </c>
      <c r="H82" s="209">
        <v>0.38440000000000002</v>
      </c>
      <c r="I82" s="209">
        <v>0.30659999999999998</v>
      </c>
      <c r="J82" s="209">
        <v>0.30659999999999998</v>
      </c>
      <c r="K82" s="209">
        <v>0.30659999999999998</v>
      </c>
      <c r="L82" s="209">
        <v>0.30659999999999998</v>
      </c>
      <c r="M82" s="209">
        <v>0.36059999999999998</v>
      </c>
      <c r="N82" s="224">
        <v>0.36059999999999998</v>
      </c>
      <c r="O82" s="225">
        <v>0.36059999999999998</v>
      </c>
      <c r="P82" s="225">
        <v>0.36059999999999998</v>
      </c>
      <c r="Q82" s="105">
        <v>0.40139999999999998</v>
      </c>
      <c r="R82" s="105">
        <v>0.40139999999999998</v>
      </c>
      <c r="S82" s="105">
        <v>0.40139999999999998</v>
      </c>
      <c r="T82" s="105">
        <v>0.40139999999999998</v>
      </c>
      <c r="U82" s="17">
        <v>0.4178</v>
      </c>
      <c r="V82" s="17">
        <v>0.4178</v>
      </c>
      <c r="W82" s="17">
        <v>0.56130000000000002</v>
      </c>
      <c r="X82" s="173">
        <v>0.56130000000000002</v>
      </c>
      <c r="Y82" s="173">
        <v>0.53790000000000004</v>
      </c>
      <c r="Z82" s="17">
        <v>0.53790000000000004</v>
      </c>
      <c r="AA82" s="25">
        <v>0.53790000000000004</v>
      </c>
      <c r="AB82" s="105">
        <v>0.53790000000000004</v>
      </c>
      <c r="AC82" s="25">
        <v>0.55610000000000004</v>
      </c>
      <c r="AD82" s="25">
        <v>0.55610000000000004</v>
      </c>
      <c r="AE82" s="25">
        <v>0.55610000000000004</v>
      </c>
      <c r="AF82" s="25">
        <v>0.55610000000000004</v>
      </c>
      <c r="AG82" s="25">
        <v>0.58430000000000004</v>
      </c>
      <c r="AH82" s="25">
        <v>0.58430000000000004</v>
      </c>
      <c r="AI82" s="25">
        <v>0.58430000000000004</v>
      </c>
      <c r="AJ82" s="25">
        <v>0.58430000000000004</v>
      </c>
      <c r="AK82" s="25">
        <v>0.64039999999999997</v>
      </c>
      <c r="AL82" s="25">
        <v>0.64039999999999997</v>
      </c>
    </row>
    <row r="83" spans="1:38" s="16" customFormat="1" x14ac:dyDescent="0.3">
      <c r="B83" s="16" t="s">
        <v>19</v>
      </c>
      <c r="C83" s="105">
        <v>0.11400803108318813</v>
      </c>
      <c r="D83" s="105">
        <v>6.3307389539983369E-2</v>
      </c>
      <c r="E83" s="209">
        <v>7.0000000000000007E-2</v>
      </c>
      <c r="F83" s="209">
        <v>7.0000000000000007E-2</v>
      </c>
      <c r="G83" s="209">
        <v>6.3299999999999995E-2</v>
      </c>
      <c r="H83" s="209">
        <v>6.93E-2</v>
      </c>
      <c r="I83" s="209">
        <v>6.93E-2</v>
      </c>
      <c r="J83" s="209">
        <v>6.93E-2</v>
      </c>
      <c r="K83" s="209">
        <v>6.93E-2</v>
      </c>
      <c r="L83" s="209">
        <v>6.2600000000000003E-2</v>
      </c>
      <c r="M83" s="209">
        <v>6.2600000000000003E-2</v>
      </c>
      <c r="N83" s="224">
        <v>6.2600000000000003E-2</v>
      </c>
      <c r="O83" s="225">
        <v>1.8755999999999999</v>
      </c>
      <c r="P83" s="225">
        <v>1.3183</v>
      </c>
      <c r="Q83" s="105">
        <v>0</v>
      </c>
      <c r="R83" s="105">
        <v>4.1000000000000003E-3</v>
      </c>
      <c r="S83" s="105">
        <v>0</v>
      </c>
      <c r="T83" s="105">
        <v>9.7999999999999997E-3</v>
      </c>
      <c r="U83" s="17">
        <v>0</v>
      </c>
      <c r="V83" s="17">
        <v>-0.1406</v>
      </c>
      <c r="W83" s="17">
        <v>0.1108</v>
      </c>
      <c r="X83" s="173">
        <v>-6.3899999999999998E-2</v>
      </c>
      <c r="Y83" s="173">
        <v>1.5900000000000001E-2</v>
      </c>
      <c r="Z83" s="17">
        <v>2.1899999999999999E-2</v>
      </c>
      <c r="AA83" s="25">
        <v>2.9600000000000001E-2</v>
      </c>
      <c r="AB83" s="105">
        <v>-6.4000000000000003E-3</v>
      </c>
      <c r="AC83" s="25">
        <v>9.8500000000000004E-2</v>
      </c>
      <c r="AD83" s="25">
        <v>-7.5200000000000003E-2</v>
      </c>
      <c r="AE83" s="25">
        <v>5.8999999999999999E-3</v>
      </c>
      <c r="AF83" s="25">
        <v>-4.5999999999999999E-2</v>
      </c>
      <c r="AG83" s="25">
        <v>2.7300000000000001E-2</v>
      </c>
      <c r="AH83" s="25">
        <v>-2.3800000000000002E-2</v>
      </c>
      <c r="AI83" s="25">
        <v>7.7000000000000002E-3</v>
      </c>
      <c r="AJ83" s="25">
        <v>2.1299999999999999E-2</v>
      </c>
      <c r="AK83" s="25">
        <v>5.1799999999999999E-2</v>
      </c>
      <c r="AL83" s="25">
        <v>5.0200000000000002E-2</v>
      </c>
    </row>
    <row r="84" spans="1:38" s="16" customFormat="1" x14ac:dyDescent="0.3">
      <c r="B84" s="16" t="s">
        <v>7</v>
      </c>
      <c r="C84" s="17">
        <f>SUM(C75:C83)</f>
        <v>24.906450279713781</v>
      </c>
      <c r="D84" s="17">
        <f t="shared" ref="D84:J84" si="9">SUM(D75:D83)</f>
        <v>25.188142432578957</v>
      </c>
      <c r="E84" s="17">
        <f t="shared" si="9"/>
        <v>25.191529396331699</v>
      </c>
      <c r="F84" s="17">
        <f t="shared" si="9"/>
        <v>22.995529396331698</v>
      </c>
      <c r="G84" s="17">
        <f t="shared" si="9"/>
        <v>21.071399999999997</v>
      </c>
      <c r="H84" s="17">
        <f t="shared" si="9"/>
        <v>22.158299999999997</v>
      </c>
      <c r="I84" s="17">
        <f t="shared" si="9"/>
        <v>23.039099999999994</v>
      </c>
      <c r="J84" s="17">
        <f t="shared" si="9"/>
        <v>22.834899999999994</v>
      </c>
      <c r="K84" s="17">
        <f t="shared" ref="K84:L84" si="10">SUM(K75:K83)</f>
        <v>24.874999999999996</v>
      </c>
      <c r="L84" s="17">
        <f t="shared" si="10"/>
        <v>24.556199999999997</v>
      </c>
      <c r="M84" s="17">
        <f t="shared" ref="M84:N84" si="11">SUM(M75:M83)</f>
        <v>24.396599999999999</v>
      </c>
      <c r="N84" s="17">
        <f t="shared" si="11"/>
        <v>25.007800000000003</v>
      </c>
      <c r="O84" s="17">
        <f t="shared" ref="O84:P84" si="12">SUM(O75:O83)</f>
        <v>26.862400000000001</v>
      </c>
      <c r="P84" s="17">
        <f t="shared" si="12"/>
        <v>27.816800000000001</v>
      </c>
      <c r="Q84" s="17">
        <f t="shared" ref="Q84:R84" si="13">SUM(Q75:Q83)</f>
        <v>29.346700000000002</v>
      </c>
      <c r="R84" s="17">
        <f t="shared" si="13"/>
        <v>30.091899999999999</v>
      </c>
      <c r="S84" s="17">
        <f t="shared" ref="S84:U84" si="14">SUM(S75:S83)</f>
        <v>27.426100000000002</v>
      </c>
      <c r="T84" s="17">
        <f t="shared" si="14"/>
        <v>29.062899999999996</v>
      </c>
      <c r="U84" s="17">
        <f t="shared" si="14"/>
        <v>27.363600000000002</v>
      </c>
      <c r="V84" s="17">
        <f t="shared" ref="V84:Y84" si="15">SUM(V75:V83)</f>
        <v>26.2014</v>
      </c>
      <c r="W84" s="17">
        <f t="shared" si="15"/>
        <v>28.603999999999999</v>
      </c>
      <c r="X84" s="173">
        <f t="shared" si="15"/>
        <v>24.537599999999998</v>
      </c>
      <c r="Y84" s="173">
        <f t="shared" si="15"/>
        <v>24.346699999999998</v>
      </c>
      <c r="Z84" s="173">
        <f t="shared" ref="Z84:AE84" si="16">SUM(Z75:Z83)</f>
        <v>24.336600000000001</v>
      </c>
      <c r="AA84" s="173">
        <f t="shared" si="16"/>
        <v>26.348399999999998</v>
      </c>
      <c r="AB84" s="173">
        <f t="shared" si="16"/>
        <v>28.266400000000004</v>
      </c>
      <c r="AC84" s="173">
        <f t="shared" si="16"/>
        <v>29.008600000000001</v>
      </c>
      <c r="AD84" s="173">
        <f t="shared" si="16"/>
        <v>30.252599999999997</v>
      </c>
      <c r="AE84" s="173">
        <f t="shared" si="16"/>
        <v>33.811299999999996</v>
      </c>
      <c r="AF84" s="173">
        <f t="shared" ref="AF84:AG84" si="17">SUM(AF75:AF83)</f>
        <v>39.258000000000003</v>
      </c>
      <c r="AG84" s="173">
        <f t="shared" si="17"/>
        <v>43.815299999999993</v>
      </c>
      <c r="AH84" s="173">
        <f t="shared" ref="AH84:AI84" si="18">SUM(AH75:AH83)</f>
        <v>41.655900000000003</v>
      </c>
      <c r="AI84" s="105">
        <f t="shared" si="18"/>
        <v>39.033599999999993</v>
      </c>
      <c r="AJ84" s="105">
        <f t="shared" ref="AJ84:AK84" si="19">SUM(AJ75:AJ83)</f>
        <v>35.726999999999997</v>
      </c>
      <c r="AK84" s="105">
        <f t="shared" si="19"/>
        <v>37.029599999999995</v>
      </c>
      <c r="AL84" s="105">
        <f t="shared" ref="AL84" si="20">SUM(AL75:AL83)</f>
        <v>37.706599999999995</v>
      </c>
    </row>
    <row r="85" spans="1:38" s="16" customFormat="1" x14ac:dyDescent="0.3">
      <c r="B85" s="16" t="s">
        <v>38</v>
      </c>
      <c r="C85" s="17">
        <f>C82+C83</f>
        <v>0.62651272566116722</v>
      </c>
      <c r="D85" s="17">
        <f t="shared" ref="D85:J85" si="21">D82+D83</f>
        <v>0.57581208411796247</v>
      </c>
      <c r="E85" s="17">
        <f t="shared" si="21"/>
        <v>0.45</v>
      </c>
      <c r="F85" s="17">
        <f t="shared" si="21"/>
        <v>0.45</v>
      </c>
      <c r="G85" s="17">
        <f t="shared" si="21"/>
        <v>0.44769999999999999</v>
      </c>
      <c r="H85" s="17">
        <f t="shared" si="21"/>
        <v>0.45369999999999999</v>
      </c>
      <c r="I85" s="17">
        <f t="shared" si="21"/>
        <v>0.37590000000000001</v>
      </c>
      <c r="J85" s="17">
        <f t="shared" si="21"/>
        <v>0.37590000000000001</v>
      </c>
      <c r="K85" s="17">
        <f t="shared" ref="K85:L85" si="22">K82+K83</f>
        <v>0.37590000000000001</v>
      </c>
      <c r="L85" s="17">
        <f t="shared" si="22"/>
        <v>0.36919999999999997</v>
      </c>
      <c r="M85" s="17">
        <f t="shared" ref="M85:N85" si="23">M82+M83</f>
        <v>0.42319999999999997</v>
      </c>
      <c r="N85" s="17">
        <f t="shared" si="23"/>
        <v>0.42319999999999997</v>
      </c>
      <c r="O85" s="17">
        <f t="shared" ref="O85:P85" si="24">O82+O83</f>
        <v>2.2361999999999997</v>
      </c>
      <c r="P85" s="17">
        <f t="shared" si="24"/>
        <v>1.6789000000000001</v>
      </c>
      <c r="Q85" s="17">
        <f t="shared" ref="Q85:R85" si="25">Q82+Q83</f>
        <v>0.40139999999999998</v>
      </c>
      <c r="R85" s="17">
        <f t="shared" si="25"/>
        <v>0.40549999999999997</v>
      </c>
      <c r="S85" s="17">
        <f t="shared" ref="S85:U85" si="26">S82+S83</f>
        <v>0.40139999999999998</v>
      </c>
      <c r="T85" s="17">
        <f t="shared" si="26"/>
        <v>0.41119999999999995</v>
      </c>
      <c r="U85" s="17">
        <f t="shared" si="26"/>
        <v>0.4178</v>
      </c>
      <c r="V85" s="17">
        <f t="shared" ref="V85:X85" si="27">V82+V83</f>
        <v>0.2772</v>
      </c>
      <c r="W85" s="17">
        <f t="shared" si="27"/>
        <v>0.67210000000000003</v>
      </c>
      <c r="X85" s="173">
        <f t="shared" si="27"/>
        <v>0.49740000000000001</v>
      </c>
      <c r="Y85" s="173">
        <f>Y82+Y83</f>
        <v>0.55380000000000007</v>
      </c>
      <c r="Z85" s="173">
        <f t="shared" ref="Z85:AB85" si="28">Z82+Z83</f>
        <v>0.55980000000000008</v>
      </c>
      <c r="AA85" s="173">
        <f t="shared" si="28"/>
        <v>0.5675</v>
      </c>
      <c r="AB85" s="173">
        <f t="shared" si="28"/>
        <v>0.53150000000000008</v>
      </c>
      <c r="AC85" s="173">
        <f t="shared" ref="AC85:AD85" si="29">AC82+AC83</f>
        <v>0.65460000000000007</v>
      </c>
      <c r="AD85" s="173">
        <f t="shared" si="29"/>
        <v>0.48090000000000005</v>
      </c>
      <c r="AE85" s="173">
        <f t="shared" ref="AE85:AF85" si="30">AE82+AE83</f>
        <v>0.56200000000000006</v>
      </c>
      <c r="AF85" s="173">
        <f t="shared" si="30"/>
        <v>0.5101</v>
      </c>
      <c r="AG85" s="173">
        <f t="shared" ref="AG85:AH85" si="31">AG82+AG83</f>
        <v>0.61160000000000003</v>
      </c>
      <c r="AH85" s="173">
        <f t="shared" si="31"/>
        <v>0.5605</v>
      </c>
      <c r="AI85" s="105">
        <f t="shared" ref="AI85:AJ85" si="32">AI82+AI83</f>
        <v>0.59200000000000008</v>
      </c>
      <c r="AJ85" s="105">
        <f t="shared" si="32"/>
        <v>0.60560000000000003</v>
      </c>
      <c r="AK85" s="105">
        <f>AK82+AK83</f>
        <v>0.69219999999999993</v>
      </c>
      <c r="AL85" s="105">
        <f>AL82+AL83</f>
        <v>0.69059999999999999</v>
      </c>
    </row>
    <row r="86" spans="1:38" s="16" customFormat="1" x14ac:dyDescent="0.3">
      <c r="A86" s="16" t="s">
        <v>47</v>
      </c>
      <c r="C86" s="17"/>
      <c r="D86" s="222"/>
      <c r="E86" s="71"/>
      <c r="F86" s="17"/>
      <c r="G86" s="222"/>
      <c r="H86" s="71"/>
      <c r="I86" s="17"/>
      <c r="J86" s="222"/>
      <c r="K86" s="222"/>
      <c r="L86" s="222"/>
      <c r="M86" s="222"/>
      <c r="N86" s="71"/>
      <c r="O86" s="71"/>
      <c r="P86" s="71"/>
      <c r="Q86" s="71"/>
      <c r="R86" s="71"/>
      <c r="S86" s="71"/>
      <c r="T86" s="71"/>
      <c r="U86" s="17"/>
      <c r="V86" s="222"/>
      <c r="W86" s="71"/>
      <c r="X86" s="173"/>
      <c r="Y86" s="222"/>
      <c r="Z86" s="71"/>
    </row>
    <row r="87" spans="1:38" s="16" customFormat="1" x14ac:dyDescent="0.3">
      <c r="A87" s="220" t="s">
        <v>21</v>
      </c>
      <c r="C87" s="17"/>
      <c r="D87" s="222"/>
      <c r="E87" s="71"/>
      <c r="F87" s="17"/>
      <c r="G87" s="222"/>
      <c r="H87" s="71"/>
      <c r="I87" s="17"/>
      <c r="J87" s="222"/>
      <c r="K87" s="222"/>
      <c r="L87" s="222"/>
      <c r="M87" s="222"/>
      <c r="N87" s="71"/>
      <c r="O87" s="71"/>
      <c r="P87" s="71"/>
      <c r="Q87" s="71"/>
      <c r="R87" s="71"/>
      <c r="S87" s="71"/>
      <c r="T87" s="71"/>
      <c r="U87" s="17"/>
      <c r="V87" s="222"/>
      <c r="W87" s="71"/>
      <c r="X87" s="173"/>
      <c r="Y87" s="222"/>
      <c r="Z87" s="71"/>
    </row>
    <row r="88" spans="1:38" s="16" customFormat="1" x14ac:dyDescent="0.3">
      <c r="B88" s="16" t="s">
        <v>0</v>
      </c>
      <c r="C88" s="5">
        <f>C75/C$84</f>
        <v>0.23061687410798754</v>
      </c>
      <c r="D88" s="5">
        <f t="shared" ref="D88:J88" si="33">D75/D$84</f>
        <v>0.22732731236375403</v>
      </c>
      <c r="E88" s="5">
        <f t="shared" si="33"/>
        <v>0.2711228799389433</v>
      </c>
      <c r="F88" s="5">
        <f t="shared" si="33"/>
        <v>0.22787037905010779</v>
      </c>
      <c r="G88" s="5">
        <f t="shared" si="33"/>
        <v>0.1597520810197709</v>
      </c>
      <c r="H88" s="5">
        <f t="shared" si="33"/>
        <v>0.1695075885785462</v>
      </c>
      <c r="I88" s="5">
        <f t="shared" si="33"/>
        <v>0.21366720054168786</v>
      </c>
      <c r="J88" s="5">
        <f t="shared" si="33"/>
        <v>0.19451366110646429</v>
      </c>
      <c r="K88" s="5">
        <f t="shared" ref="K88:L88" si="34">K75/K$84</f>
        <v>0.23263517587939703</v>
      </c>
      <c r="L88" s="5">
        <f t="shared" si="34"/>
        <v>0.20713302546810991</v>
      </c>
      <c r="M88" s="5">
        <f t="shared" ref="M88" si="35">M75/M$84</f>
        <v>0.23249141273784052</v>
      </c>
      <c r="N88" s="5">
        <f t="shared" ref="N88:AD98" si="36">IF(N75,N75/N$84,"")</f>
        <v>0.23225953502507216</v>
      </c>
      <c r="O88" s="5">
        <f t="shared" ref="O88:P88" si="37">IF(O75,O75/O$84,"")</f>
        <v>0.24853698850437786</v>
      </c>
      <c r="P88" s="5">
        <f t="shared" si="37"/>
        <v>0.28995067728854507</v>
      </c>
      <c r="Q88" s="5">
        <f t="shared" si="36"/>
        <v>0.2640467241631938</v>
      </c>
      <c r="R88" s="5">
        <f t="shared" ref="R88:T98" si="38">IF(R75,R75/R$84,"")</f>
        <v>0.28935693658426354</v>
      </c>
      <c r="S88" s="5">
        <f t="shared" si="38"/>
        <v>0.24683421995836083</v>
      </c>
      <c r="T88" s="5">
        <f t="shared" si="38"/>
        <v>0.2676745954464283</v>
      </c>
      <c r="U88" s="5">
        <f t="shared" ref="U88" si="39">IF(U75,U75/U$84,"")</f>
        <v>0.25762692043444574</v>
      </c>
      <c r="V88" s="5">
        <f>IF(V75,V75/V$84,"")</f>
        <v>0.24593342340485624</v>
      </c>
      <c r="W88" s="5">
        <f>IF(W75,W75/W$84,"")</f>
        <v>0.25814221787162633</v>
      </c>
      <c r="X88" s="2">
        <f t="shared" ref="X88:X98" si="40">IF(X75,X75/X$84,"")</f>
        <v>0.20651979003651541</v>
      </c>
      <c r="Y88" s="5">
        <f t="shared" si="36"/>
        <v>0.19181244275404882</v>
      </c>
      <c r="Z88" s="5">
        <f t="shared" si="36"/>
        <v>0.19865141391977517</v>
      </c>
      <c r="AA88" s="5">
        <f t="shared" si="36"/>
        <v>0.2221045680193105</v>
      </c>
      <c r="AB88" s="5">
        <f t="shared" si="36"/>
        <v>0.23806002886819683</v>
      </c>
      <c r="AC88" s="5">
        <f t="shared" ref="AC88" si="41">IF(AC75,AC75/AC$84,"")</f>
        <v>0.25849920368442464</v>
      </c>
      <c r="AD88" s="5">
        <f t="shared" si="36"/>
        <v>0.27568870113643124</v>
      </c>
      <c r="AE88" s="5">
        <f t="shared" ref="AE88:AF88" si="42">IF(AE75,AE75/AE$84,"")</f>
        <v>0.27520976714885259</v>
      </c>
      <c r="AF88" s="5">
        <f t="shared" si="42"/>
        <v>0.32524835702277238</v>
      </c>
      <c r="AG88" s="5">
        <f t="shared" ref="AG88:AH88" si="43">IF(AG75,AG75/AG$84,"")</f>
        <v>0.42975627235235181</v>
      </c>
      <c r="AH88" s="5">
        <f t="shared" si="43"/>
        <v>0.37823933704469231</v>
      </c>
      <c r="AI88" s="5">
        <f t="shared" ref="AI88:AJ88" si="44">IF(AI75,AI75/AI$84,"")</f>
        <v>0.36687366781439584</v>
      </c>
      <c r="AJ88" s="5">
        <f t="shared" si="44"/>
        <v>0.34434461331765898</v>
      </c>
      <c r="AK88" s="5">
        <f t="shared" ref="AK88:AL88" si="45">IF(AK75,AK75/AK$84,"")</f>
        <v>0.33240974787737382</v>
      </c>
      <c r="AL88" s="5">
        <f t="shared" si="45"/>
        <v>0.35456127044071867</v>
      </c>
    </row>
    <row r="89" spans="1:38" s="16" customFormat="1" x14ac:dyDescent="0.3">
      <c r="B89" s="16" t="s">
        <v>1</v>
      </c>
      <c r="C89" s="5">
        <f t="shared" ref="C89:J89" si="46">C76/C$84</f>
        <v>0.30069422049265643</v>
      </c>
      <c r="D89" s="5">
        <f t="shared" si="46"/>
        <v>0.3109355154191123</v>
      </c>
      <c r="E89" s="5">
        <f t="shared" si="46"/>
        <v>0.27191679759615833</v>
      </c>
      <c r="F89" s="5">
        <f t="shared" si="46"/>
        <v>0.28022838217536156</v>
      </c>
      <c r="G89" s="5">
        <f t="shared" si="46"/>
        <v>0.31157872756437643</v>
      </c>
      <c r="H89" s="5">
        <f t="shared" si="46"/>
        <v>0.32304373530460373</v>
      </c>
      <c r="I89" s="5">
        <f t="shared" si="46"/>
        <v>0.29817570998867149</v>
      </c>
      <c r="J89" s="5">
        <f t="shared" si="46"/>
        <v>0.3137565743664304</v>
      </c>
      <c r="K89" s="5">
        <f t="shared" ref="K89:L89" si="47">K76/K$84</f>
        <v>0.30867939698492464</v>
      </c>
      <c r="L89" s="5">
        <f t="shared" si="47"/>
        <v>0.32522540132430916</v>
      </c>
      <c r="M89" s="5">
        <f t="shared" ref="M89" si="48">M76/M$84</f>
        <v>0.29523376208160157</v>
      </c>
      <c r="N89" s="5">
        <f t="shared" ref="N89:Z89" si="49">IF(N76,N76/N$84,"")</f>
        <v>0.30483689089004229</v>
      </c>
      <c r="O89" s="5">
        <f t="shared" ref="O89:P89" si="50">IF(O76,O76/O$84,"")</f>
        <v>0.29836127821788072</v>
      </c>
      <c r="P89" s="5">
        <f t="shared" si="50"/>
        <v>0.2788890167093267</v>
      </c>
      <c r="Q89" s="5">
        <f t="shared" si="49"/>
        <v>0.29309598694231376</v>
      </c>
      <c r="R89" s="5">
        <f t="shared" ref="R89:S89" si="51">IF(R76,R76/R$84,"")</f>
        <v>0.27641657721845414</v>
      </c>
      <c r="S89" s="5">
        <f t="shared" si="51"/>
        <v>0.2855163512128957</v>
      </c>
      <c r="T89" s="5">
        <f t="shared" si="38"/>
        <v>0.28872548850940549</v>
      </c>
      <c r="U89" s="5">
        <f t="shared" ref="U89:V89" si="52">IF(U76,U76/U$84,"")</f>
        <v>0.27651697876010461</v>
      </c>
      <c r="V89" s="5">
        <f t="shared" si="52"/>
        <v>0.27685543520575234</v>
      </c>
      <c r="W89" s="5">
        <f t="shared" ref="W89" si="53">IF(W76,W76/W$84,"")</f>
        <v>0.28359320374772762</v>
      </c>
      <c r="X89" s="2">
        <f t="shared" si="40"/>
        <v>0.29449497913406369</v>
      </c>
      <c r="Y89" s="5">
        <f t="shared" si="49"/>
        <v>0.30364690081201973</v>
      </c>
      <c r="Z89" s="5">
        <f t="shared" si="49"/>
        <v>0.29638897791803293</v>
      </c>
      <c r="AA89" s="5">
        <f t="shared" si="36"/>
        <v>0.30441317119825112</v>
      </c>
      <c r="AB89" s="5">
        <f t="shared" si="36"/>
        <v>0.29746978745082497</v>
      </c>
      <c r="AC89" s="5">
        <f t="shared" ref="AC89" si="54">IF(AC76,AC76/AC$84,"")</f>
        <v>0.28241280172086897</v>
      </c>
      <c r="AD89" s="5">
        <f t="shared" si="36"/>
        <v>0.28619027786041529</v>
      </c>
      <c r="AE89" s="5">
        <f t="shared" ref="AE89:AF89" si="55">IF(AE76,AE76/AE$84,"")</f>
        <v>0.29937624403675694</v>
      </c>
      <c r="AF89" s="5">
        <f t="shared" si="55"/>
        <v>0.29833155025727237</v>
      </c>
      <c r="AG89" s="5">
        <f t="shared" ref="AG89:AH89" si="56">IF(AG76,AG76/AG$84,"")</f>
        <v>0.22143406526943787</v>
      </c>
      <c r="AH89" s="5">
        <f t="shared" si="56"/>
        <v>0.26070256554293625</v>
      </c>
      <c r="AI89" s="5">
        <f t="shared" ref="AI89:AJ89" si="57">IF(AI76,AI76/AI$84,"")</f>
        <v>0.24560634940154127</v>
      </c>
      <c r="AJ89" s="5">
        <f t="shared" si="57"/>
        <v>0.239177652755619</v>
      </c>
      <c r="AK89" s="5">
        <f t="shared" ref="AK89:AL89" si="58">IF(AK76,AK76/AK$84,"")</f>
        <v>0.26033767580530176</v>
      </c>
      <c r="AL89" s="5">
        <f t="shared" si="58"/>
        <v>0.24394668307405071</v>
      </c>
    </row>
    <row r="90" spans="1:38" s="16" customFormat="1" x14ac:dyDescent="0.3">
      <c r="B90" s="16" t="s">
        <v>3</v>
      </c>
      <c r="C90" s="5">
        <f t="shared" ref="C90:J90" si="59">C77/C$84</f>
        <v>0.13878618083826177</v>
      </c>
      <c r="D90" s="5">
        <f t="shared" si="59"/>
        <v>0.1372340624884108</v>
      </c>
      <c r="E90" s="5">
        <f t="shared" si="59"/>
        <v>0.13721561157231207</v>
      </c>
      <c r="F90" s="5">
        <f t="shared" si="59"/>
        <v>0.15031926654017144</v>
      </c>
      <c r="G90" s="5">
        <f t="shared" si="59"/>
        <v>0.16404700209762998</v>
      </c>
      <c r="H90" s="5">
        <f t="shared" si="59"/>
        <v>0.15600023467504279</v>
      </c>
      <c r="I90" s="5">
        <f t="shared" si="59"/>
        <v>0.15003624273517632</v>
      </c>
      <c r="J90" s="5">
        <f t="shared" si="59"/>
        <v>0.15137793465265892</v>
      </c>
      <c r="K90" s="5">
        <f t="shared" ref="K90:L90" si="60">K77/K$84</f>
        <v>0.13896281407035177</v>
      </c>
      <c r="L90" s="5">
        <f t="shared" si="60"/>
        <v>0.14076689390052208</v>
      </c>
      <c r="M90" s="5">
        <f t="shared" ref="M90" si="61">M77/M$84</f>
        <v>0.14168777616553127</v>
      </c>
      <c r="N90" s="5">
        <f t="shared" si="36"/>
        <v>0.13822487383936211</v>
      </c>
      <c r="O90" s="5">
        <f t="shared" ref="O90:P90" si="62">IF(O77,O77/O$84,"")</f>
        <v>0.12868172613020429</v>
      </c>
      <c r="P90" s="5">
        <f t="shared" si="62"/>
        <v>0.12426663023784187</v>
      </c>
      <c r="Q90" s="5">
        <f t="shared" si="36"/>
        <v>0.14734194986148355</v>
      </c>
      <c r="R90" s="5">
        <f t="shared" ref="R90:S90" si="63">IF(R77,R77/R$84,"")</f>
        <v>0.14369315330703611</v>
      </c>
      <c r="S90" s="5">
        <f t="shared" si="63"/>
        <v>0.15766003915977844</v>
      </c>
      <c r="T90" s="5">
        <f t="shared" si="38"/>
        <v>0.14878074796389901</v>
      </c>
      <c r="U90" s="5">
        <f t="shared" ref="U90:V90" si="64">IF(U77,U77/U$84,"")</f>
        <v>0.1580201435483635</v>
      </c>
      <c r="V90" s="5">
        <f t="shared" si="64"/>
        <v>0.16502934957674018</v>
      </c>
      <c r="W90" s="5">
        <f t="shared" ref="W90" si="65">IF(W77,W77/W$84,"")</f>
        <v>0.15116766885750244</v>
      </c>
      <c r="X90" s="2">
        <f t="shared" si="40"/>
        <v>0.1762193531559729</v>
      </c>
      <c r="Y90" s="5">
        <f t="shared" si="36"/>
        <v>0.17760107119239979</v>
      </c>
      <c r="Z90" s="5">
        <f t="shared" si="36"/>
        <v>0.17767477790652761</v>
      </c>
      <c r="AA90" s="5">
        <f t="shared" si="36"/>
        <v>0.16410863657755309</v>
      </c>
      <c r="AB90" s="5">
        <f t="shared" si="36"/>
        <v>0.15297314125604955</v>
      </c>
      <c r="AC90" s="5">
        <f t="shared" ref="AC90" si="66">IF(AC77,AC77/AC$84,"")</f>
        <v>0.1490592444999069</v>
      </c>
      <c r="AD90" s="5">
        <f t="shared" si="36"/>
        <v>0.14292986387946821</v>
      </c>
      <c r="AE90" s="5">
        <f t="shared" ref="AE90:AF90" si="67">IF(AE77,AE77/AE$84,"")</f>
        <v>0.12788623921588346</v>
      </c>
      <c r="AF90" s="5">
        <f t="shared" si="67"/>
        <v>0.11014315553517753</v>
      </c>
      <c r="AG90" s="5">
        <f t="shared" ref="AG90:AH90" si="68">IF(AG77,AG77/AG$84,"")</f>
        <v>9.8686988335124959E-2</v>
      </c>
      <c r="AH90" s="5">
        <f t="shared" si="68"/>
        <v>0.10380282264937259</v>
      </c>
      <c r="AI90" s="5">
        <f t="shared" ref="AI90:AJ90" si="69">IF(AI77,AI77/AI$84,"")</f>
        <v>0.11077635677979998</v>
      </c>
      <c r="AJ90" s="5">
        <f t="shared" si="69"/>
        <v>0.12102891370672042</v>
      </c>
      <c r="AK90" s="5">
        <f t="shared" ref="AK90:AL90" si="70">IF(AK77,AK77/AK$84,"")</f>
        <v>0.11677144770669952</v>
      </c>
      <c r="AL90" s="5">
        <f t="shared" si="70"/>
        <v>0.11467488450297827</v>
      </c>
    </row>
    <row r="91" spans="1:38" s="16" customFormat="1" x14ac:dyDescent="0.3">
      <c r="B91" s="16" t="s">
        <v>2</v>
      </c>
      <c r="C91" s="5">
        <f t="shared" ref="C91:J91" si="71">C78/C$84</f>
        <v>0.11916318056800879</v>
      </c>
      <c r="D91" s="5">
        <f t="shared" si="71"/>
        <v>0.11882417243681176</v>
      </c>
      <c r="E91" s="5">
        <f t="shared" si="71"/>
        <v>0.11908764858225913</v>
      </c>
      <c r="F91" s="5">
        <f t="shared" si="71"/>
        <v>0.12176279796570644</v>
      </c>
      <c r="G91" s="5">
        <f t="shared" si="71"/>
        <v>0.12484220317586872</v>
      </c>
      <c r="H91" s="5">
        <f t="shared" si="71"/>
        <v>0.12307803396469946</v>
      </c>
      <c r="I91" s="5">
        <f t="shared" si="71"/>
        <v>0.12185805869152878</v>
      </c>
      <c r="J91" s="5">
        <f t="shared" si="71"/>
        <v>0.12215512220329412</v>
      </c>
      <c r="K91" s="5">
        <f t="shared" ref="K91:L91" si="72">K78/K$84</f>
        <v>0.11942110552763821</v>
      </c>
      <c r="L91" s="5">
        <f t="shared" si="72"/>
        <v>0.11981902737394223</v>
      </c>
      <c r="M91" s="5">
        <f t="shared" ref="M91" si="73">M78/M$84</f>
        <v>0.11996343752818016</v>
      </c>
      <c r="N91" s="5">
        <f t="shared" si="36"/>
        <v>0.11920280872367819</v>
      </c>
      <c r="O91" s="5">
        <f t="shared" ref="O91:P91" si="74">IF(O78,O78/O$84,"")</f>
        <v>0.1171079278098755</v>
      </c>
      <c r="P91" s="5">
        <f t="shared" si="74"/>
        <v>0.11613844870725604</v>
      </c>
      <c r="Q91" s="5">
        <f t="shared" si="36"/>
        <v>0.1095148687927433</v>
      </c>
      <c r="R91" s="5">
        <f t="shared" ref="R91:S91" si="75">IF(R78,R78/R$84,"")</f>
        <v>0.10900275489417419</v>
      </c>
      <c r="S91" s="5">
        <f t="shared" si="75"/>
        <v>0.11096364412001705</v>
      </c>
      <c r="T91" s="5">
        <f t="shared" si="38"/>
        <v>0.10971719959123144</v>
      </c>
      <c r="U91" s="5">
        <f t="shared" ref="U91:V91" si="76">IF(U78,U78/U$84,"")</f>
        <v>0.11099782192401585</v>
      </c>
      <c r="V91" s="5">
        <f t="shared" si="76"/>
        <v>0.11197874922714054</v>
      </c>
      <c r="W91" s="5">
        <f t="shared" ref="W91" si="77">IF(W78,W78/W$84,"")</f>
        <v>0.10990420920151028</v>
      </c>
      <c r="X91" s="2">
        <f t="shared" si="40"/>
        <v>0.11339332290036516</v>
      </c>
      <c r="Y91" s="5">
        <f t="shared" si="36"/>
        <v>0.11360882583676639</v>
      </c>
      <c r="Z91" s="5">
        <f t="shared" si="36"/>
        <v>0.11361899361455585</v>
      </c>
      <c r="AA91" s="5">
        <f t="shared" si="36"/>
        <v>0.11172974450061485</v>
      </c>
      <c r="AB91" s="5">
        <f t="shared" si="36"/>
        <v>0.11017674695044291</v>
      </c>
      <c r="AC91" s="5">
        <f t="shared" ref="AC91" si="78">IF(AC78,AC78/AC$84,"")</f>
        <v>0.10961576911674469</v>
      </c>
      <c r="AD91" s="5">
        <f t="shared" si="36"/>
        <v>0.10876089988959627</v>
      </c>
      <c r="AE91" s="5">
        <f t="shared" ref="AE91:AF91" si="79">IF(AE78,AE78/AE$84,"")</f>
        <v>0.10666552306477421</v>
      </c>
      <c r="AF91" s="5">
        <f t="shared" si="79"/>
        <v>0.10419277599470171</v>
      </c>
      <c r="AG91" s="5">
        <f t="shared" ref="AG91:AH91" si="80">IF(AG78,AG78/AG$84,"")</f>
        <v>0.10258060540496131</v>
      </c>
      <c r="AH91" s="5">
        <f t="shared" si="80"/>
        <v>0.10329149052115065</v>
      </c>
      <c r="AI91" s="5">
        <f t="shared" ref="AI91:AJ91" si="81">IF(AI78,AI78/AI$84,"")</f>
        <v>0.10426145679619613</v>
      </c>
      <c r="AJ91" s="5">
        <f t="shared" si="81"/>
        <v>0.10568757522322055</v>
      </c>
      <c r="AK91" s="5">
        <f t="shared" ref="AK91:AL91" si="82">IF(AK78,AK78/AK$84,"")</f>
        <v>0.10505649534426514</v>
      </c>
      <c r="AL91" s="5">
        <f t="shared" si="82"/>
        <v>0.10476415269475371</v>
      </c>
    </row>
    <row r="92" spans="1:38" s="16" customFormat="1" x14ac:dyDescent="0.3">
      <c r="B92" s="16" t="s">
        <v>5</v>
      </c>
      <c r="C92" s="5">
        <f t="shared" ref="C92:J92" si="83">C79/C$84</f>
        <v>6.0195183289377403E-2</v>
      </c>
      <c r="D92" s="5">
        <f t="shared" si="83"/>
        <v>5.9521989114051217E-2</v>
      </c>
      <c r="E92" s="5">
        <f t="shared" si="83"/>
        <v>5.9513986470922695E-2</v>
      </c>
      <c r="F92" s="5">
        <f t="shared" si="83"/>
        <v>6.5197383101530157E-2</v>
      </c>
      <c r="G92" s="5">
        <f t="shared" si="83"/>
        <v>7.1148571048909912E-2</v>
      </c>
      <c r="H92" s="5">
        <f t="shared" si="83"/>
        <v>6.7658620020488947E-2</v>
      </c>
      <c r="I92" s="5">
        <f t="shared" si="83"/>
        <v>6.5071986318910049E-2</v>
      </c>
      <c r="J92" s="5">
        <f t="shared" si="83"/>
        <v>6.5653889441162447E-2</v>
      </c>
      <c r="K92" s="5">
        <f t="shared" ref="K92:L92" si="84">K79/K$84</f>
        <v>6.0269346733668357E-2</v>
      </c>
      <c r="L92" s="5">
        <f t="shared" si="84"/>
        <v>6.105179140094967E-2</v>
      </c>
      <c r="M92" s="5">
        <f t="shared" ref="M92" si="85">M79/M$84</f>
        <v>6.1451185820975057E-2</v>
      </c>
      <c r="N92" s="5">
        <f t="shared" si="36"/>
        <v>5.9949295819704249E-2</v>
      </c>
      <c r="O92" s="5">
        <f t="shared" ref="O92:P92" si="86">IF(O79,O79/O$84,"")</f>
        <v>5.5810352016201083E-2</v>
      </c>
      <c r="P92" s="5">
        <f t="shared" si="86"/>
        <v>5.3895487618992842E-2</v>
      </c>
      <c r="Q92" s="5">
        <f t="shared" si="36"/>
        <v>7.7088735701118016E-2</v>
      </c>
      <c r="R92" s="5">
        <f t="shared" ref="R92:S92" si="87">IF(R79,R79/R$84,"")</f>
        <v>7.5179699520468976E-2</v>
      </c>
      <c r="S92" s="5">
        <f t="shared" si="87"/>
        <v>8.2487119933202319E-2</v>
      </c>
      <c r="T92" s="5">
        <f t="shared" si="38"/>
        <v>7.7841509278151894E-2</v>
      </c>
      <c r="U92" s="5">
        <f t="shared" ref="U92:V92" si="88">IF(U79,U79/U$84,"")</f>
        <v>8.2675525150199533E-2</v>
      </c>
      <c r="V92" s="5">
        <f t="shared" si="88"/>
        <v>8.6342714511438323E-2</v>
      </c>
      <c r="W92" s="5">
        <f t="shared" ref="W92" si="89">IF(W79,W79/W$84,"")</f>
        <v>7.9090337015801995E-2</v>
      </c>
      <c r="X92" s="2">
        <f t="shared" si="40"/>
        <v>9.2197280907668253E-2</v>
      </c>
      <c r="Y92" s="5">
        <f t="shared" si="36"/>
        <v>9.2920190415949608E-2</v>
      </c>
      <c r="Z92" s="5">
        <f t="shared" si="36"/>
        <v>9.2958753482409215E-2</v>
      </c>
      <c r="AA92" s="5">
        <f t="shared" si="36"/>
        <v>8.5861001047501953E-2</v>
      </c>
      <c r="AB92" s="5">
        <f t="shared" si="36"/>
        <v>8.003495315993546E-2</v>
      </c>
      <c r="AC92" s="5">
        <f t="shared" ref="AC92" si="90">IF(AC79,AC79/AC$84,"")</f>
        <v>7.7987217583751031E-2</v>
      </c>
      <c r="AD92" s="5">
        <f t="shared" si="36"/>
        <v>7.4780349457567299E-2</v>
      </c>
      <c r="AE92" s="5">
        <f t="shared" ref="AE92:AF92" si="91">IF(AE79,AE79/AE$84,"")</f>
        <v>6.6909583482445231E-2</v>
      </c>
      <c r="AF92" s="5">
        <f t="shared" si="91"/>
        <v>5.7626471037750267E-2</v>
      </c>
      <c r="AG92" s="5">
        <f t="shared" ref="AG92:AH92" si="92">IF(AG79,AG79/AG$84,"")</f>
        <v>5.1632648869230621E-2</v>
      </c>
      <c r="AH92" s="5">
        <f t="shared" si="92"/>
        <v>5.4309233505937936E-2</v>
      </c>
      <c r="AI92" s="5">
        <f t="shared" ref="AI92:AJ92" si="93">IF(AI79,AI79/AI$84,"")</f>
        <v>5.7957759468765385E-2</v>
      </c>
      <c r="AJ92" s="5">
        <f t="shared" si="93"/>
        <v>6.3321857418758939E-2</v>
      </c>
      <c r="AK92" s="5">
        <f t="shared" ref="AK92:AL92" si="94">IF(AK79,AK79/AK$84,"")</f>
        <v>6.1094367749044025E-2</v>
      </c>
      <c r="AL92" s="5">
        <f t="shared" si="94"/>
        <v>5.9997454026616041E-2</v>
      </c>
    </row>
    <row r="93" spans="1:38" s="16" customFormat="1" x14ac:dyDescent="0.3">
      <c r="B93" s="16" t="s">
        <v>4</v>
      </c>
      <c r="C93" s="5">
        <f t="shared" ref="C93:J93" si="95">C80/C$84</f>
        <v>4.7581568661443439E-2</v>
      </c>
      <c r="D93" s="5">
        <f t="shared" si="95"/>
        <v>4.7049439126729993E-2</v>
      </c>
      <c r="E93" s="5">
        <f t="shared" si="95"/>
        <v>4.7043113399442775E-2</v>
      </c>
      <c r="F93" s="5">
        <f t="shared" si="95"/>
        <v>5.1535581271987436E-2</v>
      </c>
      <c r="G93" s="5">
        <f t="shared" si="95"/>
        <v>5.6242110158793449E-2</v>
      </c>
      <c r="H93" s="5">
        <f t="shared" si="95"/>
        <v>5.3483344841436402E-2</v>
      </c>
      <c r="I93" s="5">
        <f t="shared" si="95"/>
        <v>5.1438641266368927E-2</v>
      </c>
      <c r="J93" s="5">
        <f t="shared" si="95"/>
        <v>5.1898628853202788E-2</v>
      </c>
      <c r="K93" s="5">
        <f t="shared" ref="K93:L93" si="96">K80/K$84</f>
        <v>4.7642211055276391E-2</v>
      </c>
      <c r="L93" s="5">
        <f t="shared" si="96"/>
        <v>4.82607243791792E-2</v>
      </c>
      <c r="M93" s="5">
        <f t="shared" ref="M93" si="97">M80/M$84</f>
        <v>4.8576440979480752E-2</v>
      </c>
      <c r="N93" s="5">
        <f t="shared" si="36"/>
        <v>4.7389214565055696E-2</v>
      </c>
      <c r="O93" s="5">
        <f t="shared" ref="O93:P93" si="98">IF(O80,O80/O$84,"")</f>
        <v>4.4117428077908152E-2</v>
      </c>
      <c r="P93" s="5">
        <f t="shared" si="98"/>
        <v>4.2603750251646484E-2</v>
      </c>
      <c r="Q93" s="5">
        <f t="shared" si="36"/>
        <v>6.3100791571113604E-2</v>
      </c>
      <c r="R93" s="5">
        <f t="shared" ref="R93:S93" si="99">IF(R80,R80/R$84,"")</f>
        <v>6.1538154785839377E-2</v>
      </c>
      <c r="S93" s="5">
        <f t="shared" si="99"/>
        <v>6.7519625466252939E-2</v>
      </c>
      <c r="T93" s="5">
        <f t="shared" si="38"/>
        <v>6.3716972497582833E-2</v>
      </c>
      <c r="U93" s="5">
        <f t="shared" ref="U93:V93" si="100">IF(U80,U80/U$84,"")</f>
        <v>6.767384408484263E-2</v>
      </c>
      <c r="V93" s="5">
        <f t="shared" si="100"/>
        <v>7.0675612753516984E-2</v>
      </c>
      <c r="W93" s="5">
        <f t="shared" ref="W93" si="101">IF(W80,W80/W$84,"")</f>
        <v>6.4739197315060823E-2</v>
      </c>
      <c r="X93" s="2">
        <f t="shared" si="40"/>
        <v>7.5467853416797084E-2</v>
      </c>
      <c r="Y93" s="5">
        <f t="shared" si="36"/>
        <v>7.6059589184571216E-2</v>
      </c>
      <c r="Z93" s="5">
        <f t="shared" si="36"/>
        <v>7.6091154886056389E-2</v>
      </c>
      <c r="AA93" s="5">
        <f t="shared" si="36"/>
        <v>7.0281307403865137E-2</v>
      </c>
      <c r="AB93" s="5">
        <f t="shared" si="36"/>
        <v>6.5512410494438608E-2</v>
      </c>
      <c r="AC93" s="5">
        <f t="shared" ref="AC93" si="102">IF(AC80,AC80/AC$84,"")</f>
        <v>6.3836241666264476E-2</v>
      </c>
      <c r="AD93" s="5">
        <f t="shared" si="36"/>
        <v>6.1211267791859217E-2</v>
      </c>
      <c r="AE93" s="5">
        <f t="shared" ref="AE93:AF93" si="103">IF(AE80,AE80/AE$84,"")</f>
        <v>5.4768672012019654E-2</v>
      </c>
      <c r="AF93" s="5">
        <f t="shared" si="103"/>
        <v>4.7170003566152113E-2</v>
      </c>
      <c r="AG93" s="5">
        <f t="shared" ref="AG93:AH93" si="104">IF(AG80,AG80/AG$84,"")</f>
        <v>4.2263775439173076E-2</v>
      </c>
      <c r="AH93" s="5">
        <f t="shared" si="104"/>
        <v>4.4454687091144349E-2</v>
      </c>
      <c r="AI93" s="5">
        <f t="shared" ref="AI93:AJ93" si="105">IF(AI80,AI80/AI$84,"")</f>
        <v>4.7441178881783903E-2</v>
      </c>
      <c r="AJ93" s="5">
        <f t="shared" si="105"/>
        <v>5.1831947826573743E-2</v>
      </c>
      <c r="AK93" s="5">
        <f t="shared" ref="AK93:AL93" si="106">IF(AK80,AK80/AK$84,"")</f>
        <v>5.0008641735260442E-2</v>
      </c>
      <c r="AL93" s="5">
        <f t="shared" si="106"/>
        <v>4.9110765754536344E-2</v>
      </c>
    </row>
    <row r="94" spans="1:38" s="16" customFormat="1" x14ac:dyDescent="0.3">
      <c r="B94" s="16" t="s">
        <v>8</v>
      </c>
      <c r="C94" s="5">
        <f t="shared" ref="C94:J94" si="107">C81/C$84</f>
        <v>7.7808154644117763E-2</v>
      </c>
      <c r="D94" s="5">
        <f t="shared" si="107"/>
        <v>7.6247066457586415E-2</v>
      </c>
      <c r="E94" s="5">
        <f t="shared" si="107"/>
        <v>7.6236815152622678E-2</v>
      </c>
      <c r="F94" s="5">
        <f t="shared" si="107"/>
        <v>8.3517188793503769E-2</v>
      </c>
      <c r="G94" s="5">
        <f t="shared" si="107"/>
        <v>9.1142496464402006E-2</v>
      </c>
      <c r="H94" s="5">
        <f t="shared" si="107"/>
        <v>8.675304513432891E-2</v>
      </c>
      <c r="I94" s="5">
        <f t="shared" si="107"/>
        <v>8.3436418957337763E-2</v>
      </c>
      <c r="J94" s="5">
        <f t="shared" si="107"/>
        <v>8.4182545139238646E-2</v>
      </c>
      <c r="K94" s="5">
        <f t="shared" ref="K94:L94" si="108">K81/K$84</f>
        <v>7.7278391959799006E-2</v>
      </c>
      <c r="L94" s="5">
        <f t="shared" si="108"/>
        <v>8.2708236616414604E-2</v>
      </c>
      <c r="M94" s="5">
        <f t="shared" ref="M94" si="109">M81/M$84</f>
        <v>8.3249305231056794E-2</v>
      </c>
      <c r="N94" s="5">
        <f t="shared" si="36"/>
        <v>8.1214661025759957E-2</v>
      </c>
      <c r="O94" s="5">
        <f t="shared" ref="O94:P94" si="110">IF(O81,O81/O$84,"")</f>
        <v>2.4137828339984513E-2</v>
      </c>
      <c r="P94" s="5">
        <f t="shared" si="110"/>
        <v>3.3900376750740556E-2</v>
      </c>
      <c r="Q94" s="5">
        <f t="shared" si="36"/>
        <v>3.2133084810217157E-2</v>
      </c>
      <c r="R94" s="5">
        <f t="shared" ref="R94:S94" si="111">IF(R81,R81/R$84,"")</f>
        <v>3.1337336625470641E-2</v>
      </c>
      <c r="S94" s="5">
        <f t="shared" si="111"/>
        <v>3.4383306412504873E-2</v>
      </c>
      <c r="T94" s="5">
        <f t="shared" si="38"/>
        <v>2.9394864242728705E-2</v>
      </c>
      <c r="U94" s="5">
        <f t="shared" ref="U94:V94" si="112">IF(U81,U81/U$84,"")</f>
        <v>3.1220307269511319E-2</v>
      </c>
      <c r="V94" s="5">
        <f t="shared" si="112"/>
        <v>3.2605127970261133E-2</v>
      </c>
      <c r="W94" s="5">
        <f t="shared" ref="W94" si="113">IF(W81,W81/W$84,"")</f>
        <v>2.9866452244441337E-2</v>
      </c>
      <c r="X94" s="2">
        <f t="shared" si="40"/>
        <v>2.1436489306207618E-2</v>
      </c>
      <c r="Y94" s="5">
        <f t="shared" si="36"/>
        <v>2.160457063996353E-2</v>
      </c>
      <c r="Z94" s="5">
        <f t="shared" si="36"/>
        <v>2.1613536812866218E-2</v>
      </c>
      <c r="AA94" s="5">
        <f t="shared" si="36"/>
        <v>1.9963261526316591E-2</v>
      </c>
      <c r="AB94" s="5">
        <f t="shared" si="36"/>
        <v>3.6969688393286723E-2</v>
      </c>
      <c r="AC94" s="5">
        <f t="shared" ref="AC94" si="114">IF(AC81,AC81/AC$84,"")</f>
        <v>3.6023799838668526E-2</v>
      </c>
      <c r="AD94" s="5">
        <f t="shared" si="36"/>
        <v>3.454248560454308E-2</v>
      </c>
      <c r="AE94" s="5">
        <f t="shared" ref="AE94:AF94" si="115">IF(AE81,AE81/AE$84,"")</f>
        <v>5.2562309050524531E-2</v>
      </c>
      <c r="AF94" s="5">
        <f t="shared" si="115"/>
        <v>4.4294156605023172E-2</v>
      </c>
      <c r="AG94" s="5">
        <f t="shared" ref="AG94:AH94" si="116">IF(AG81,AG81/AG$84,"")</f>
        <v>3.9687049957434967E-2</v>
      </c>
      <c r="AH94" s="5">
        <f t="shared" si="116"/>
        <v>4.1744386749536073E-2</v>
      </c>
      <c r="AI94" s="5">
        <f t="shared" ref="AI94:AJ94" si="117">IF(AI81,AI81/AI$84,"")</f>
        <v>5.1916810132808668E-2</v>
      </c>
      <c r="AJ94" s="5">
        <f t="shared" si="117"/>
        <v>5.7656674223976266E-2</v>
      </c>
      <c r="AK94" s="5">
        <f t="shared" ref="AK94:AL94" si="118">IF(AK81,AK81/AK$84,"")</f>
        <v>5.5628470196815522E-2</v>
      </c>
      <c r="AL94" s="5">
        <f t="shared" si="118"/>
        <v>5.4629693475412799E-2</v>
      </c>
    </row>
    <row r="95" spans="1:38" s="16" customFormat="1" x14ac:dyDescent="0.3">
      <c r="B95" s="16" t="s">
        <v>10</v>
      </c>
      <c r="C95" s="5">
        <f t="shared" ref="C95:J95" si="119">C82/C$84</f>
        <v>2.0577187388096507E-2</v>
      </c>
      <c r="D95" s="5">
        <f t="shared" si="119"/>
        <v>2.0347061953845912E-2</v>
      </c>
      <c r="E95" s="5">
        <f t="shared" si="119"/>
        <v>1.5084435487086158E-2</v>
      </c>
      <c r="F95" s="5">
        <f t="shared" si="119"/>
        <v>1.6524951152488733E-2</v>
      </c>
      <c r="G95" s="5">
        <f t="shared" si="119"/>
        <v>1.8242736600320816E-2</v>
      </c>
      <c r="H95" s="5">
        <f t="shared" si="119"/>
        <v>1.7347901237910853E-2</v>
      </c>
      <c r="I95" s="5">
        <f t="shared" si="119"/>
        <v>1.3307811503053508E-2</v>
      </c>
      <c r="J95" s="5">
        <f t="shared" si="119"/>
        <v>1.3426815970291092E-2</v>
      </c>
      <c r="K95" s="5">
        <f t="shared" ref="K95:L95" si="120">K82/K$84</f>
        <v>1.2325628140703518E-2</v>
      </c>
      <c r="L95" s="5">
        <f t="shared" si="120"/>
        <v>1.2485645173113106E-2</v>
      </c>
      <c r="M95" s="5">
        <f t="shared" ref="M95" si="121">M82/M$84</f>
        <v>1.4780748137035489E-2</v>
      </c>
      <c r="N95" s="5">
        <f t="shared" si="36"/>
        <v>1.4419501115651915E-2</v>
      </c>
      <c r="O95" s="5">
        <f t="shared" ref="O95:P95" si="122">IF(O82,O82/O$84,"")</f>
        <v>1.3423968074334384E-2</v>
      </c>
      <c r="P95" s="5">
        <f t="shared" si="122"/>
        <v>1.2963389031089125E-2</v>
      </c>
      <c r="Q95" s="5">
        <f t="shared" si="36"/>
        <v>1.3677858157816721E-2</v>
      </c>
      <c r="R95" s="5">
        <f t="shared" ref="R95:S95" si="123">IF(R82,R82/R$84,"")</f>
        <v>1.333913777461709E-2</v>
      </c>
      <c r="S95" s="5">
        <f t="shared" si="123"/>
        <v>1.4635693736987759E-2</v>
      </c>
      <c r="T95" s="5">
        <f t="shared" si="38"/>
        <v>1.381142281052476E-2</v>
      </c>
      <c r="U95" s="5">
        <f t="shared" ref="U95:V95" si="124">IF(U82,U82/U$84,"")</f>
        <v>1.5268458828516716E-2</v>
      </c>
      <c r="V95" s="5">
        <f t="shared" si="124"/>
        <v>1.5945712824505562E-2</v>
      </c>
      <c r="W95" s="5">
        <f t="shared" ref="W95" si="125">IF(W82,W82/W$84,"")</f>
        <v>1.9623129632219273E-2</v>
      </c>
      <c r="X95" s="2">
        <f t="shared" si="40"/>
        <v>2.2875097809076685E-2</v>
      </c>
      <c r="Y95" s="5">
        <f t="shared" si="36"/>
        <v>2.2093343245696544E-2</v>
      </c>
      <c r="Z95" s="5">
        <f t="shared" si="36"/>
        <v>2.210251226547669E-2</v>
      </c>
      <c r="AA95" s="5">
        <f t="shared" si="36"/>
        <v>2.0414901853622994E-2</v>
      </c>
      <c r="AB95" s="5">
        <f t="shared" si="36"/>
        <v>1.9029660657176008E-2</v>
      </c>
      <c r="AC95" s="5">
        <f t="shared" ref="AC95" si="126">IF(AC82,AC82/AC$84,"")</f>
        <v>1.9170177119888585E-2</v>
      </c>
      <c r="AD95" s="5">
        <f t="shared" si="36"/>
        <v>1.8381891143240583E-2</v>
      </c>
      <c r="AE95" s="5">
        <f t="shared" ref="AE95:AF95" si="127">IF(AE82,AE82/AE$84,"")</f>
        <v>1.6447164113772617E-2</v>
      </c>
      <c r="AF95" s="5">
        <f t="shared" si="127"/>
        <v>1.4165265678333079E-2</v>
      </c>
      <c r="AG95" s="5">
        <f t="shared" ref="AG95:AH95" si="128">IF(AG82,AG82/AG$84,"")</f>
        <v>1.3335524348800537E-2</v>
      </c>
      <c r="AH95" s="5">
        <f t="shared" si="128"/>
        <v>1.4026824531458929E-2</v>
      </c>
      <c r="AI95" s="5">
        <f t="shared" ref="AI95:AJ95" si="129">IF(AI82,AI82/AI$84,"")</f>
        <v>1.4969154779472048E-2</v>
      </c>
      <c r="AJ95" s="5">
        <f t="shared" si="129"/>
        <v>1.635457777031377E-2</v>
      </c>
      <c r="AK95" s="5">
        <f t="shared" ref="AK95:AL95" si="130">IF(AK82,AK82/AK$84,"")</f>
        <v>1.7294272689956144E-2</v>
      </c>
      <c r="AL95" s="5">
        <f t="shared" si="130"/>
        <v>1.6983764115565975E-2</v>
      </c>
    </row>
    <row r="96" spans="1:38" s="16" customFormat="1" x14ac:dyDescent="0.3">
      <c r="B96" s="16" t="s">
        <v>19</v>
      </c>
      <c r="C96" s="5">
        <f t="shared" ref="C96:J96" si="131">C83/C$84</f>
        <v>4.577450010050099E-3</v>
      </c>
      <c r="D96" s="5">
        <f t="shared" si="131"/>
        <v>2.5133806396973541E-3</v>
      </c>
      <c r="E96" s="5">
        <f t="shared" si="131"/>
        <v>2.7787118002527136E-3</v>
      </c>
      <c r="F96" s="5">
        <f t="shared" si="131"/>
        <v>3.0440699491426615E-3</v>
      </c>
      <c r="G96" s="5">
        <f t="shared" si="131"/>
        <v>3.0040718699279596E-3</v>
      </c>
      <c r="H96" s="5">
        <f t="shared" si="131"/>
        <v>3.1274962429428256E-3</v>
      </c>
      <c r="I96" s="5">
        <f t="shared" si="131"/>
        <v>3.0079299972655188E-3</v>
      </c>
      <c r="J96" s="5">
        <f t="shared" si="131"/>
        <v>3.0348282672575757E-3</v>
      </c>
      <c r="K96" s="5">
        <f t="shared" ref="K96:L96" si="132">K83/K$84</f>
        <v>2.7859296482412063E-3</v>
      </c>
      <c r="L96" s="5">
        <f t="shared" si="132"/>
        <v>2.5492543634601447E-3</v>
      </c>
      <c r="M96" s="5">
        <f t="shared" ref="M96" si="133">M83/M$84</f>
        <v>2.5659313182984514E-3</v>
      </c>
      <c r="N96" s="5">
        <f t="shared" si="36"/>
        <v>2.5032189956733495E-3</v>
      </c>
      <c r="O96" s="5">
        <f t="shared" ref="O96:P96" si="134">IF(O83,O83/O$84,"")</f>
        <v>6.9822502829233427E-2</v>
      </c>
      <c r="P96" s="5">
        <f t="shared" si="134"/>
        <v>4.7392223404561271E-2</v>
      </c>
      <c r="Q96" s="5" t="str">
        <f t="shared" si="36"/>
        <v/>
      </c>
      <c r="R96" s="5">
        <f t="shared" ref="R96:S96" si="135">IF(R83,R83/R$84,"")</f>
        <v>1.3624928967595932E-4</v>
      </c>
      <c r="S96" s="5" t="str">
        <f t="shared" si="135"/>
        <v/>
      </c>
      <c r="T96" s="5">
        <f t="shared" si="38"/>
        <v>3.3719966004768973E-4</v>
      </c>
      <c r="U96" s="5" t="str">
        <f t="shared" ref="U96:V96" si="136">IF(U83,U83/U$84,"")</f>
        <v/>
      </c>
      <c r="V96" s="5">
        <f t="shared" si="136"/>
        <v>-5.3661254742113015E-3</v>
      </c>
      <c r="W96" s="5">
        <f t="shared" ref="W96" si="137">IF(W83,W83/W$84,"")</f>
        <v>3.8735841141099145E-3</v>
      </c>
      <c r="X96" s="2">
        <f t="shared" si="40"/>
        <v>-2.604166666666667E-3</v>
      </c>
      <c r="Y96" s="5">
        <f t="shared" si="36"/>
        <v>6.5306591858444894E-4</v>
      </c>
      <c r="Z96" s="5">
        <f t="shared" si="36"/>
        <v>8.9987919429994324E-4</v>
      </c>
      <c r="AA96" s="5">
        <f t="shared" si="36"/>
        <v>1.1234078729638233E-3</v>
      </c>
      <c r="AB96" s="5">
        <f t="shared" si="36"/>
        <v>-2.2641723035122971E-4</v>
      </c>
      <c r="AC96" s="5">
        <f t="shared" ref="AC96" si="138">IF(AC83,AC83/AC$84,"")</f>
        <v>3.3955447694821537E-3</v>
      </c>
      <c r="AD96" s="5">
        <f t="shared" si="36"/>
        <v>-2.4857367631211866E-3</v>
      </c>
      <c r="AE96" s="5">
        <f t="shared" ref="AE96:AF96" si="139">IF(AE83,AE83/AE$84,"")</f>
        <v>1.7449787497079381E-4</v>
      </c>
      <c r="AF96" s="5">
        <f t="shared" si="139"/>
        <v>-1.1717356971827396E-3</v>
      </c>
      <c r="AG96" s="5">
        <f t="shared" ref="AG96:AH96" si="140">IF(AG83,AG83/AG$84,"")</f>
        <v>6.2307002348494715E-4</v>
      </c>
      <c r="AH96" s="5">
        <f t="shared" si="140"/>
        <v>-5.7134763622920164E-4</v>
      </c>
      <c r="AI96" s="5">
        <f t="shared" ref="AI96:AJ96" si="141">IF(AI83,AI83/AI$84,"")</f>
        <v>1.9726594523692412E-4</v>
      </c>
      <c r="AJ96" s="5">
        <f t="shared" si="141"/>
        <v>5.9618775715845158E-4</v>
      </c>
      <c r="AK96" s="5">
        <f t="shared" ref="AK96:AL96" si="142">IF(AK83,AK83/AK$84,"")</f>
        <v>1.3988808952837732E-3</v>
      </c>
      <c r="AL96" s="5">
        <f t="shared" si="142"/>
        <v>1.3313319153676016E-3</v>
      </c>
    </row>
    <row r="97" spans="1:38" s="16" customFormat="1" x14ac:dyDescent="0.3">
      <c r="B97" s="16" t="s">
        <v>7</v>
      </c>
      <c r="C97" s="5">
        <f t="shared" ref="C97:J97" si="143">C84/C$84</f>
        <v>1</v>
      </c>
      <c r="D97" s="5">
        <f t="shared" si="143"/>
        <v>1</v>
      </c>
      <c r="E97" s="5">
        <f t="shared" si="143"/>
        <v>1</v>
      </c>
      <c r="F97" s="5">
        <f t="shared" si="143"/>
        <v>1</v>
      </c>
      <c r="G97" s="5">
        <f t="shared" si="143"/>
        <v>1</v>
      </c>
      <c r="H97" s="5">
        <f t="shared" si="143"/>
        <v>1</v>
      </c>
      <c r="I97" s="5">
        <f t="shared" si="143"/>
        <v>1</v>
      </c>
      <c r="J97" s="5">
        <f t="shared" si="143"/>
        <v>1</v>
      </c>
      <c r="K97" s="5">
        <f t="shared" ref="K97:L97" si="144">K84/K$84</f>
        <v>1</v>
      </c>
      <c r="L97" s="5">
        <f t="shared" si="144"/>
        <v>1</v>
      </c>
      <c r="M97" s="5">
        <f t="shared" ref="M97" si="145">M84/M$84</f>
        <v>1</v>
      </c>
      <c r="N97" s="5">
        <f t="shared" si="36"/>
        <v>1</v>
      </c>
      <c r="O97" s="5">
        <f t="shared" ref="O97:P97" si="146">IF(O84,O84/O$84,"")</f>
        <v>1</v>
      </c>
      <c r="P97" s="5">
        <f t="shared" si="146"/>
        <v>1</v>
      </c>
      <c r="Q97" s="5">
        <f t="shared" si="36"/>
        <v>1</v>
      </c>
      <c r="R97" s="5">
        <f t="shared" ref="R97:S97" si="147">IF(R84,R84/R$84,"")</f>
        <v>1</v>
      </c>
      <c r="S97" s="5">
        <f t="shared" si="147"/>
        <v>1</v>
      </c>
      <c r="T97" s="5">
        <f t="shared" si="38"/>
        <v>1</v>
      </c>
      <c r="U97" s="5">
        <f t="shared" ref="U97:V97" si="148">IF(U84,U84/U$84,"")</f>
        <v>1</v>
      </c>
      <c r="V97" s="5">
        <f t="shared" si="148"/>
        <v>1</v>
      </c>
      <c r="W97" s="5">
        <f t="shared" ref="W97" si="149">IF(W84,W84/W$84,"")</f>
        <v>1</v>
      </c>
      <c r="X97" s="2">
        <f t="shared" si="40"/>
        <v>1</v>
      </c>
      <c r="Y97" s="5">
        <f t="shared" si="36"/>
        <v>1</v>
      </c>
      <c r="Z97" s="5">
        <f t="shared" si="36"/>
        <v>1</v>
      </c>
      <c r="AA97" s="5">
        <f t="shared" si="36"/>
        <v>1</v>
      </c>
      <c r="AB97" s="5">
        <f t="shared" si="36"/>
        <v>1</v>
      </c>
      <c r="AC97" s="5">
        <f t="shared" ref="AC97" si="150">IF(AC84,AC84/AC$84,"")</f>
        <v>1</v>
      </c>
      <c r="AD97" s="5">
        <f t="shared" si="36"/>
        <v>1</v>
      </c>
      <c r="AE97" s="5">
        <f t="shared" ref="AE97:AF97" si="151">IF(AE84,AE84/AE$84,"")</f>
        <v>1</v>
      </c>
      <c r="AF97" s="5">
        <f t="shared" si="151"/>
        <v>1</v>
      </c>
      <c r="AG97" s="5">
        <f t="shared" ref="AG97:AH97" si="152">IF(AG84,AG84/AG$84,"")</f>
        <v>1</v>
      </c>
      <c r="AH97" s="5">
        <f t="shared" si="152"/>
        <v>1</v>
      </c>
      <c r="AI97" s="5">
        <f t="shared" ref="AI97:AJ97" si="153">IF(AI84,AI84/AI$84,"")</f>
        <v>1</v>
      </c>
      <c r="AJ97" s="5">
        <f t="shared" si="153"/>
        <v>1</v>
      </c>
      <c r="AK97" s="5">
        <f t="shared" ref="AK97:AL97" si="154">IF(AK84,AK84/AK$84,"")</f>
        <v>1</v>
      </c>
      <c r="AL97" s="5">
        <f t="shared" si="154"/>
        <v>1</v>
      </c>
    </row>
    <row r="98" spans="1:38" s="16" customFormat="1" x14ac:dyDescent="0.3">
      <c r="B98" s="16" t="s">
        <v>38</v>
      </c>
      <c r="C98" s="5">
        <f t="shared" ref="C98:J98" si="155">C85/C$84</f>
        <v>2.5154637398146603E-2</v>
      </c>
      <c r="D98" s="5">
        <f t="shared" si="155"/>
        <v>2.2860442593543265E-2</v>
      </c>
      <c r="E98" s="5">
        <f t="shared" si="155"/>
        <v>1.7863147287338871E-2</v>
      </c>
      <c r="F98" s="5">
        <f t="shared" si="155"/>
        <v>1.9569021101631393E-2</v>
      </c>
      <c r="G98" s="5">
        <f t="shared" si="155"/>
        <v>2.1246808470248776E-2</v>
      </c>
      <c r="H98" s="5">
        <f t="shared" si="155"/>
        <v>2.0475397480853679E-2</v>
      </c>
      <c r="I98" s="5">
        <f t="shared" si="155"/>
        <v>1.6315741500319027E-2</v>
      </c>
      <c r="J98" s="5">
        <f t="shared" si="155"/>
        <v>1.6461644237548669E-2</v>
      </c>
      <c r="K98" s="5">
        <f t="shared" ref="K98:L98" si="156">K85/K$84</f>
        <v>1.5111557788944727E-2</v>
      </c>
      <c r="L98" s="5">
        <f t="shared" si="156"/>
        <v>1.5034899536573249E-2</v>
      </c>
      <c r="M98" s="5">
        <f t="shared" ref="M98" si="157">M85/M$84</f>
        <v>1.7346679455333937E-2</v>
      </c>
      <c r="N98" s="5">
        <f t="shared" si="36"/>
        <v>1.6922720111325264E-2</v>
      </c>
      <c r="O98" s="5">
        <f t="shared" ref="O98:P98" si="158">IF(O85,O85/O$84,"")</f>
        <v>8.3246470903567793E-2</v>
      </c>
      <c r="P98" s="5">
        <f t="shared" si="158"/>
        <v>6.0355612435650401E-2</v>
      </c>
      <c r="Q98" s="5">
        <f t="shared" si="36"/>
        <v>1.3677858157816721E-2</v>
      </c>
      <c r="R98" s="5">
        <f t="shared" ref="R98:S98" si="159">IF(R85,R85/R$84,"")</f>
        <v>1.3475387064293048E-2</v>
      </c>
      <c r="S98" s="5">
        <f t="shared" si="159"/>
        <v>1.4635693736987759E-2</v>
      </c>
      <c r="T98" s="5">
        <f t="shared" si="38"/>
        <v>1.4148622470572449E-2</v>
      </c>
      <c r="U98" s="5">
        <f t="shared" ref="U98:V98" si="160">IF(U85,U85/U$84,"")</f>
        <v>1.5268458828516716E-2</v>
      </c>
      <c r="V98" s="5">
        <f t="shared" si="160"/>
        <v>1.0579587350294259E-2</v>
      </c>
      <c r="W98" s="5">
        <f t="shared" ref="W98" si="161">IF(W85,W85/W$84,"")</f>
        <v>2.3496713746329185E-2</v>
      </c>
      <c r="X98" s="2">
        <f t="shared" si="40"/>
        <v>2.0270931142410017E-2</v>
      </c>
      <c r="Y98" s="5">
        <f t="shared" si="36"/>
        <v>2.2746409164280994E-2</v>
      </c>
      <c r="Z98" s="5">
        <f t="shared" si="36"/>
        <v>2.3002391459776634E-2</v>
      </c>
      <c r="AA98" s="5">
        <f t="shared" si="36"/>
        <v>2.1538309726586817E-2</v>
      </c>
      <c r="AB98" s="5">
        <f t="shared" si="36"/>
        <v>1.8803243426824781E-2</v>
      </c>
      <c r="AC98" s="5">
        <f t="shared" ref="AC98" si="162">IF(AC85,AC85/AC$84,"")</f>
        <v>2.2565721889370741E-2</v>
      </c>
      <c r="AD98" s="5">
        <f t="shared" si="36"/>
        <v>1.5896154380119397E-2</v>
      </c>
      <c r="AE98" s="5">
        <f t="shared" ref="AE98:AF98" si="163">IF(AE85,AE85/AE$84,"")</f>
        <v>1.6621661988743413E-2</v>
      </c>
      <c r="AF98" s="5">
        <f t="shared" si="163"/>
        <v>1.2993529981150338E-2</v>
      </c>
      <c r="AG98" s="5">
        <f t="shared" ref="AG98:AH98" si="164">IF(AG85,AG85/AG$84,"")</f>
        <v>1.3958594372285483E-2</v>
      </c>
      <c r="AH98" s="5">
        <f t="shared" si="164"/>
        <v>1.3455476895229726E-2</v>
      </c>
      <c r="AI98" s="5">
        <f t="shared" ref="AI98:AJ98" si="165">IF(AI85,AI85/AI$84,"")</f>
        <v>1.5166420724708973E-2</v>
      </c>
      <c r="AJ98" s="5">
        <f t="shared" si="165"/>
        <v>1.6950765527472222E-2</v>
      </c>
      <c r="AK98" s="5">
        <f t="shared" ref="AK98:AL98" si="166">IF(AK85,AK85/AK$84,"")</f>
        <v>1.8693153585239916E-2</v>
      </c>
      <c r="AL98" s="5">
        <f t="shared" si="166"/>
        <v>1.8315096030933578E-2</v>
      </c>
    </row>
    <row r="99" spans="1:38" s="16" customFormat="1" x14ac:dyDescent="0.3">
      <c r="A99" s="16" t="s">
        <v>48</v>
      </c>
      <c r="C99" s="17"/>
      <c r="D99" s="222"/>
      <c r="E99" s="71"/>
      <c r="F99" s="17"/>
      <c r="G99" s="222"/>
      <c r="H99" s="71"/>
      <c r="I99" s="17"/>
      <c r="J99" s="222"/>
      <c r="K99" s="222"/>
      <c r="L99" s="222"/>
      <c r="M99" s="222"/>
      <c r="N99" s="71"/>
      <c r="O99" s="71"/>
      <c r="P99" s="71"/>
      <c r="Q99" s="71"/>
      <c r="R99" s="71"/>
      <c r="S99" s="71"/>
      <c r="T99" s="71"/>
      <c r="U99" s="17"/>
      <c r="V99" s="5" t="str">
        <f>IF(V86,V86/V$84,"")</f>
        <v/>
      </c>
      <c r="W99" s="71"/>
      <c r="X99" s="173"/>
      <c r="Y99" s="222"/>
      <c r="Z99" s="71"/>
    </row>
    <row r="100" spans="1:38" s="16" customFormat="1" x14ac:dyDescent="0.3">
      <c r="A100" s="220" t="s">
        <v>26</v>
      </c>
      <c r="C100" s="17"/>
      <c r="D100" s="222"/>
      <c r="E100" s="71"/>
      <c r="F100" s="17"/>
      <c r="G100" s="222"/>
      <c r="H100" s="71"/>
      <c r="I100" s="17"/>
      <c r="J100" s="222"/>
      <c r="K100" s="222"/>
      <c r="L100" s="222"/>
      <c r="M100" s="222"/>
      <c r="N100" s="71"/>
      <c r="O100" s="71"/>
      <c r="P100" s="71"/>
      <c r="Q100" s="71"/>
      <c r="R100" s="71"/>
      <c r="S100" s="71"/>
      <c r="T100" s="71"/>
      <c r="U100" s="17"/>
      <c r="V100" s="5" t="str">
        <f t="shared" ref="V100" si="167">IF(V87,V87/V$84,"")</f>
        <v/>
      </c>
      <c r="W100" s="71"/>
      <c r="X100" s="173"/>
      <c r="Y100" s="222"/>
      <c r="Z100" s="71"/>
    </row>
    <row r="101" spans="1:38" s="16" customFormat="1" x14ac:dyDescent="0.3">
      <c r="B101" s="16" t="s">
        <v>0</v>
      </c>
      <c r="C101" s="117">
        <v>429036.70459638699</v>
      </c>
      <c r="D101" s="183">
        <v>427700.03861711698</v>
      </c>
      <c r="E101" s="183">
        <v>510308</v>
      </c>
      <c r="F101" s="183">
        <v>391215</v>
      </c>
      <c r="G101" s="183">
        <v>251439</v>
      </c>
      <c r="H101" s="183">
        <v>280553</v>
      </c>
      <c r="I101" s="183">
        <v>367705</v>
      </c>
      <c r="J101" s="183">
        <v>331774</v>
      </c>
      <c r="K101" s="183">
        <v>432247</v>
      </c>
      <c r="L101" s="183">
        <v>379925</v>
      </c>
      <c r="M101" s="183">
        <v>423674</v>
      </c>
      <c r="N101" s="183">
        <v>433848</v>
      </c>
      <c r="O101" s="226">
        <v>498686</v>
      </c>
      <c r="P101" s="226">
        <v>602453</v>
      </c>
      <c r="Q101" s="226">
        <v>516095</v>
      </c>
      <c r="R101" s="226">
        <v>579921</v>
      </c>
      <c r="S101" s="226">
        <v>450874</v>
      </c>
      <c r="T101" s="226">
        <v>518124</v>
      </c>
      <c r="U101" s="226">
        <v>469517</v>
      </c>
      <c r="V101" s="229">
        <v>429167</v>
      </c>
      <c r="W101" s="184">
        <v>491783</v>
      </c>
      <c r="X101" s="184">
        <v>337504</v>
      </c>
      <c r="Y101" s="184">
        <v>311031</v>
      </c>
      <c r="Z101" s="184">
        <v>321985</v>
      </c>
      <c r="AA101" s="184">
        <v>389762</v>
      </c>
      <c r="AB101" s="184">
        <v>448171</v>
      </c>
      <c r="AC101" s="184">
        <v>499430</v>
      </c>
      <c r="AD101" s="184">
        <v>555478</v>
      </c>
      <c r="AE101" s="184">
        <v>619747</v>
      </c>
      <c r="AF101" s="184">
        <v>850413</v>
      </c>
      <c r="AG101" s="184">
        <v>1254108</v>
      </c>
      <c r="AH101" s="184">
        <v>1049373</v>
      </c>
      <c r="AI101" s="184">
        <v>953766</v>
      </c>
      <c r="AJ101" s="184">
        <v>819363</v>
      </c>
      <c r="AK101" s="184">
        <v>819801</v>
      </c>
      <c r="AL101" s="184">
        <v>890424</v>
      </c>
    </row>
    <row r="102" spans="1:38" s="16" customFormat="1" x14ac:dyDescent="0.3">
      <c r="B102" s="16" t="s">
        <v>1</v>
      </c>
      <c r="C102" s="118">
        <v>558303.33594512753</v>
      </c>
      <c r="D102" s="181">
        <v>583260.42459569499</v>
      </c>
      <c r="E102" s="181">
        <v>511204</v>
      </c>
      <c r="F102" s="181">
        <v>481598</v>
      </c>
      <c r="G102" s="181">
        <v>488667</v>
      </c>
      <c r="H102" s="181">
        <v>530505</v>
      </c>
      <c r="I102" s="181">
        <v>512639</v>
      </c>
      <c r="J102" s="181">
        <v>534339</v>
      </c>
      <c r="K102" s="181">
        <v>570527</v>
      </c>
      <c r="L102" s="181">
        <v>592843</v>
      </c>
      <c r="M102" s="181">
        <v>536528</v>
      </c>
      <c r="N102" s="181">
        <v>568186</v>
      </c>
      <c r="O102" s="227">
        <v>595488</v>
      </c>
      <c r="P102" s="227">
        <v>583262</v>
      </c>
      <c r="Q102" s="227">
        <v>574172</v>
      </c>
      <c r="R102" s="227">
        <v>553922</v>
      </c>
      <c r="S102" s="227">
        <v>522557</v>
      </c>
      <c r="T102" s="227">
        <v>559494</v>
      </c>
      <c r="U102" s="227">
        <v>503824</v>
      </c>
      <c r="V102" s="230">
        <v>483759</v>
      </c>
      <c r="W102" s="179">
        <v>541214</v>
      </c>
      <c r="X102" s="179">
        <v>484308</v>
      </c>
      <c r="Y102" s="179">
        <v>491400</v>
      </c>
      <c r="Z102" s="179">
        <v>481932</v>
      </c>
      <c r="AA102" s="179">
        <v>533675</v>
      </c>
      <c r="AB102" s="179">
        <v>559846</v>
      </c>
      <c r="AC102" s="179">
        <v>545451</v>
      </c>
      <c r="AD102" s="179">
        <v>578056</v>
      </c>
      <c r="AE102" s="179">
        <v>675569</v>
      </c>
      <c r="AF102" s="179">
        <v>780403</v>
      </c>
      <c r="AG102" s="179">
        <v>737726</v>
      </c>
      <c r="AH102" s="179">
        <v>816147</v>
      </c>
      <c r="AI102" s="179">
        <v>723439</v>
      </c>
      <c r="AJ102" s="179">
        <v>654119</v>
      </c>
      <c r="AK102" s="179">
        <v>727290</v>
      </c>
      <c r="AL102" s="179">
        <v>698230</v>
      </c>
    </row>
    <row r="103" spans="1:38" s="16" customFormat="1" x14ac:dyDescent="0.3">
      <c r="B103" s="16" t="s">
        <v>3</v>
      </c>
      <c r="C103" s="118">
        <v>258196.04875263423</v>
      </c>
      <c r="D103" s="181">
        <v>258196.04875263423</v>
      </c>
      <c r="E103" s="181">
        <v>258196</v>
      </c>
      <c r="F103" s="181">
        <v>258196</v>
      </c>
      <c r="G103" s="181">
        <v>258196</v>
      </c>
      <c r="H103" s="181">
        <v>258196</v>
      </c>
      <c r="I103" s="181">
        <v>258196</v>
      </c>
      <c r="J103" s="181">
        <v>258196</v>
      </c>
      <c r="K103" s="181">
        <v>258196</v>
      </c>
      <c r="L103" s="181">
        <v>258196</v>
      </c>
      <c r="M103" s="181">
        <v>258196</v>
      </c>
      <c r="N103" s="181">
        <v>258196</v>
      </c>
      <c r="O103" s="227">
        <v>258196</v>
      </c>
      <c r="P103" s="227">
        <v>258196</v>
      </c>
      <c r="Q103" s="227">
        <v>287985</v>
      </c>
      <c r="R103" s="227">
        <v>287985</v>
      </c>
      <c r="S103" s="227">
        <v>287985</v>
      </c>
      <c r="T103" s="227">
        <v>287985</v>
      </c>
      <c r="U103" s="227">
        <v>287985</v>
      </c>
      <c r="V103" s="230">
        <v>287985</v>
      </c>
      <c r="W103" s="179">
        <v>287985</v>
      </c>
      <c r="X103" s="179">
        <v>287985</v>
      </c>
      <c r="Y103" s="179">
        <v>287985</v>
      </c>
      <c r="Z103" s="179">
        <v>287985</v>
      </c>
      <c r="AA103" s="179">
        <v>287985</v>
      </c>
      <c r="AB103" s="179">
        <v>287985</v>
      </c>
      <c r="AC103" s="179">
        <v>287985</v>
      </c>
      <c r="AD103" s="179">
        <v>287985</v>
      </c>
      <c r="AE103" s="179">
        <v>287985</v>
      </c>
      <c r="AF103" s="179">
        <v>287985</v>
      </c>
      <c r="AG103" s="179">
        <v>287985</v>
      </c>
      <c r="AH103" s="179">
        <v>287985</v>
      </c>
      <c r="AI103" s="179">
        <v>287985</v>
      </c>
      <c r="AJ103" s="179">
        <v>287985</v>
      </c>
      <c r="AK103" s="179">
        <v>287985</v>
      </c>
      <c r="AL103" s="179">
        <v>287985</v>
      </c>
    </row>
    <row r="104" spans="1:38" s="16" customFormat="1" x14ac:dyDescent="0.3">
      <c r="B104" s="16" t="s">
        <v>2</v>
      </c>
      <c r="C104" s="118">
        <v>219437.7038938902</v>
      </c>
      <c r="D104" s="181">
        <v>221420.48144014267</v>
      </c>
      <c r="E104" s="181">
        <v>221932</v>
      </c>
      <c r="F104" s="181">
        <v>207431</v>
      </c>
      <c r="G104" s="181">
        <v>194491</v>
      </c>
      <c r="H104" s="181">
        <v>201319</v>
      </c>
      <c r="I104" s="181">
        <v>207644</v>
      </c>
      <c r="J104" s="181">
        <v>206256</v>
      </c>
      <c r="K104" s="181">
        <v>219582</v>
      </c>
      <c r="L104" s="181">
        <v>216612</v>
      </c>
      <c r="M104" s="181">
        <v>215693</v>
      </c>
      <c r="N104" s="181">
        <v>220693</v>
      </c>
      <c r="O104" s="227">
        <v>232478</v>
      </c>
      <c r="P104" s="227">
        <v>239600</v>
      </c>
      <c r="Q104" s="227">
        <v>214057</v>
      </c>
      <c r="R104" s="227">
        <v>218313</v>
      </c>
      <c r="S104" s="227">
        <v>202664</v>
      </c>
      <c r="T104" s="227">
        <v>212217</v>
      </c>
      <c r="U104" s="227">
        <v>202104</v>
      </c>
      <c r="V104" s="230">
        <v>195998</v>
      </c>
      <c r="W104" s="179">
        <v>208817</v>
      </c>
      <c r="X104" s="179">
        <v>185883</v>
      </c>
      <c r="Y104" s="179">
        <v>183817</v>
      </c>
      <c r="Z104" s="179">
        <v>183971</v>
      </c>
      <c r="AA104" s="179">
        <v>195637</v>
      </c>
      <c r="AB104" s="179">
        <v>204566</v>
      </c>
      <c r="AC104" s="179">
        <v>208406</v>
      </c>
      <c r="AD104" s="179">
        <v>216787</v>
      </c>
      <c r="AE104" s="179">
        <v>239204</v>
      </c>
      <c r="AF104" s="179">
        <v>271608</v>
      </c>
      <c r="AG104" s="179">
        <v>307048</v>
      </c>
      <c r="AH104" s="179">
        <v>294652</v>
      </c>
      <c r="AI104" s="179">
        <v>278438</v>
      </c>
      <c r="AJ104" s="179">
        <v>258817</v>
      </c>
      <c r="AK104" s="179">
        <v>266349</v>
      </c>
      <c r="AL104" s="179">
        <v>270393</v>
      </c>
    </row>
    <row r="105" spans="1:38" s="16" customFormat="1" x14ac:dyDescent="0.3">
      <c r="B105" s="16" t="s">
        <v>5</v>
      </c>
      <c r="C105" s="118">
        <v>111986.35473203429</v>
      </c>
      <c r="D105" s="181">
        <v>111986.35473203429</v>
      </c>
      <c r="E105" s="181">
        <v>111986.35473203429</v>
      </c>
      <c r="F105" s="181">
        <v>111986.35473203429</v>
      </c>
      <c r="G105" s="181">
        <v>111986.35473203429</v>
      </c>
      <c r="H105" s="181">
        <v>111986</v>
      </c>
      <c r="I105" s="181">
        <v>111986</v>
      </c>
      <c r="J105" s="181">
        <v>111986</v>
      </c>
      <c r="K105" s="181">
        <v>111986</v>
      </c>
      <c r="L105" s="181">
        <v>111986</v>
      </c>
      <c r="M105" s="181">
        <v>111986</v>
      </c>
      <c r="N105" s="181">
        <v>111986</v>
      </c>
      <c r="O105" s="227">
        <v>111986</v>
      </c>
      <c r="P105" s="227">
        <v>111986</v>
      </c>
      <c r="Q105" s="227">
        <v>150673</v>
      </c>
      <c r="R105" s="227">
        <v>150673</v>
      </c>
      <c r="S105" s="227">
        <v>150673</v>
      </c>
      <c r="T105" s="227">
        <v>150673</v>
      </c>
      <c r="U105" s="227">
        <v>150673</v>
      </c>
      <c r="V105" s="230">
        <v>150673</v>
      </c>
      <c r="W105" s="179">
        <v>150673</v>
      </c>
      <c r="X105" s="179">
        <v>150673</v>
      </c>
      <c r="Y105" s="179">
        <v>150673</v>
      </c>
      <c r="Z105" s="179">
        <v>150673</v>
      </c>
      <c r="AA105" s="179">
        <v>150673</v>
      </c>
      <c r="AB105" s="179">
        <v>150673</v>
      </c>
      <c r="AC105" s="179">
        <v>150673</v>
      </c>
      <c r="AD105" s="179">
        <v>150673</v>
      </c>
      <c r="AE105" s="179">
        <v>150673</v>
      </c>
      <c r="AF105" s="179">
        <v>150673</v>
      </c>
      <c r="AG105" s="179">
        <v>150673</v>
      </c>
      <c r="AH105" s="179">
        <v>150673</v>
      </c>
      <c r="AI105" s="179">
        <v>150673</v>
      </c>
      <c r="AJ105" s="179">
        <v>150673</v>
      </c>
      <c r="AK105" s="179">
        <v>150673</v>
      </c>
      <c r="AL105" s="179">
        <v>150673</v>
      </c>
    </row>
    <row r="106" spans="1:38" s="16" customFormat="1" x14ac:dyDescent="0.3">
      <c r="B106" s="16" t="s">
        <v>4</v>
      </c>
      <c r="C106" s="118">
        <v>88520.146225177523</v>
      </c>
      <c r="D106" s="181">
        <v>88520.146225177523</v>
      </c>
      <c r="E106" s="181">
        <v>88520.146225177523</v>
      </c>
      <c r="F106" s="181">
        <v>88520.146225177523</v>
      </c>
      <c r="G106" s="181">
        <v>88520.146225177523</v>
      </c>
      <c r="H106" s="181">
        <v>88520</v>
      </c>
      <c r="I106" s="181">
        <v>88520</v>
      </c>
      <c r="J106" s="181">
        <v>88520</v>
      </c>
      <c r="K106" s="181">
        <v>88520</v>
      </c>
      <c r="L106" s="181">
        <v>88520</v>
      </c>
      <c r="M106" s="181">
        <v>88520</v>
      </c>
      <c r="N106" s="181">
        <v>88520</v>
      </c>
      <c r="O106" s="227">
        <v>88520</v>
      </c>
      <c r="P106" s="227">
        <v>88520</v>
      </c>
      <c r="Q106" s="227">
        <v>123334</v>
      </c>
      <c r="R106" s="227">
        <v>123334</v>
      </c>
      <c r="S106" s="227">
        <v>123334</v>
      </c>
      <c r="T106" s="227">
        <v>123334</v>
      </c>
      <c r="U106" s="227">
        <v>123334</v>
      </c>
      <c r="V106" s="230">
        <v>123334</v>
      </c>
      <c r="W106" s="179">
        <v>123334</v>
      </c>
      <c r="X106" s="179">
        <v>123334</v>
      </c>
      <c r="Y106" s="179">
        <v>123334</v>
      </c>
      <c r="Z106" s="179">
        <v>123334</v>
      </c>
      <c r="AA106" s="179">
        <v>123334</v>
      </c>
      <c r="AB106" s="179">
        <v>123334</v>
      </c>
      <c r="AC106" s="179">
        <v>123334</v>
      </c>
      <c r="AD106" s="179">
        <v>123334</v>
      </c>
      <c r="AE106" s="179">
        <v>123334</v>
      </c>
      <c r="AF106" s="179">
        <v>123334</v>
      </c>
      <c r="AG106" s="179">
        <v>123334</v>
      </c>
      <c r="AH106" s="179">
        <v>123334</v>
      </c>
      <c r="AI106" s="179">
        <v>123334</v>
      </c>
      <c r="AJ106" s="179">
        <v>123334</v>
      </c>
      <c r="AK106" s="179">
        <v>123334</v>
      </c>
      <c r="AL106" s="179">
        <v>123334</v>
      </c>
    </row>
    <row r="107" spans="1:38" s="16" customFormat="1" x14ac:dyDescent="0.3">
      <c r="B107" s="16" t="s">
        <v>8</v>
      </c>
      <c r="C107" s="118">
        <v>129284.62518845001</v>
      </c>
      <c r="D107" s="181">
        <v>129284.62518845001</v>
      </c>
      <c r="E107" s="181">
        <v>128299</v>
      </c>
      <c r="F107" s="181">
        <v>128299</v>
      </c>
      <c r="G107" s="181">
        <v>128299</v>
      </c>
      <c r="H107" s="181">
        <v>125918</v>
      </c>
      <c r="I107" s="181">
        <v>125918</v>
      </c>
      <c r="J107" s="181">
        <v>125918</v>
      </c>
      <c r="K107" s="181">
        <v>125918</v>
      </c>
      <c r="L107" s="181">
        <v>136279</v>
      </c>
      <c r="M107" s="181">
        <v>136279</v>
      </c>
      <c r="N107" s="181">
        <v>135359</v>
      </c>
      <c r="O107" s="227">
        <v>43213</v>
      </c>
      <c r="P107" s="227">
        <v>61830</v>
      </c>
      <c r="Q107" s="227">
        <v>61830</v>
      </c>
      <c r="R107" s="227">
        <v>61830</v>
      </c>
      <c r="S107" s="227">
        <v>61830</v>
      </c>
      <c r="T107" s="227">
        <v>55442</v>
      </c>
      <c r="U107" s="227">
        <v>55442</v>
      </c>
      <c r="V107" s="230">
        <v>55442</v>
      </c>
      <c r="W107" s="179">
        <v>55442</v>
      </c>
      <c r="X107" s="179">
        <v>33920</v>
      </c>
      <c r="Y107" s="179">
        <v>33920</v>
      </c>
      <c r="Z107" s="179">
        <v>33920</v>
      </c>
      <c r="AA107" s="179">
        <v>33920</v>
      </c>
      <c r="AB107" s="179">
        <v>41465</v>
      </c>
      <c r="AC107" s="179">
        <v>41465</v>
      </c>
      <c r="AD107" s="179">
        <v>41465</v>
      </c>
      <c r="AE107" s="179">
        <v>108371</v>
      </c>
      <c r="AF107" s="179">
        <v>105983</v>
      </c>
      <c r="AG107" s="179">
        <v>105983</v>
      </c>
      <c r="AH107" s="179">
        <v>105983</v>
      </c>
      <c r="AI107" s="179">
        <v>127524</v>
      </c>
      <c r="AJ107" s="179">
        <v>129834</v>
      </c>
      <c r="AK107" s="179">
        <v>129834</v>
      </c>
      <c r="AL107" s="179">
        <v>129834</v>
      </c>
    </row>
    <row r="108" spans="1:38" s="16" customFormat="1" x14ac:dyDescent="0.3">
      <c r="B108" s="16" t="s">
        <v>10</v>
      </c>
      <c r="C108" s="118">
        <v>32122.324652497835</v>
      </c>
      <c r="D108" s="181">
        <v>32122.324652497835</v>
      </c>
      <c r="E108" s="181">
        <v>25873</v>
      </c>
      <c r="F108" s="181">
        <v>25873</v>
      </c>
      <c r="G108" s="181">
        <v>25873</v>
      </c>
      <c r="H108" s="181">
        <v>25873</v>
      </c>
      <c r="I108" s="181">
        <v>19549</v>
      </c>
      <c r="J108" s="181">
        <v>19549</v>
      </c>
      <c r="K108" s="181">
        <v>19549</v>
      </c>
      <c r="L108" s="181">
        <v>19549</v>
      </c>
      <c r="M108" s="181">
        <v>24033</v>
      </c>
      <c r="N108" s="181">
        <v>24033</v>
      </c>
      <c r="O108" s="227">
        <v>24033</v>
      </c>
      <c r="P108" s="227">
        <v>24033</v>
      </c>
      <c r="Q108" s="227">
        <v>26304</v>
      </c>
      <c r="R108" s="227">
        <v>26304</v>
      </c>
      <c r="S108" s="227">
        <v>26304</v>
      </c>
      <c r="T108" s="227">
        <v>26304</v>
      </c>
      <c r="U108" s="227">
        <v>27346</v>
      </c>
      <c r="V108" s="230">
        <v>27346</v>
      </c>
      <c r="W108" s="179">
        <v>36742</v>
      </c>
      <c r="X108" s="179">
        <v>36742</v>
      </c>
      <c r="Y108" s="179">
        <v>32333</v>
      </c>
      <c r="Z108" s="179">
        <v>32333</v>
      </c>
      <c r="AA108" s="179">
        <v>32333</v>
      </c>
      <c r="AB108" s="179">
        <v>32333</v>
      </c>
      <c r="AC108" s="179">
        <v>34217</v>
      </c>
      <c r="AD108" s="179">
        <v>34217</v>
      </c>
      <c r="AE108" s="179">
        <v>34217</v>
      </c>
      <c r="AF108" s="179">
        <v>34217</v>
      </c>
      <c r="AG108" s="179">
        <v>35923</v>
      </c>
      <c r="AH108" s="179">
        <v>35923</v>
      </c>
      <c r="AI108" s="179">
        <v>35923</v>
      </c>
      <c r="AJ108" s="179">
        <v>35923</v>
      </c>
      <c r="AK108" s="179">
        <v>40363</v>
      </c>
      <c r="AL108" s="179">
        <v>40363</v>
      </c>
    </row>
    <row r="109" spans="1:38" s="16" customFormat="1" x14ac:dyDescent="0.3">
      <c r="B109" s="16" t="s">
        <v>19</v>
      </c>
      <c r="C109" s="119">
        <v>6352.33825815</v>
      </c>
      <c r="D109" s="182">
        <v>3065.1486906</v>
      </c>
      <c r="E109" s="182">
        <v>3065.1486906</v>
      </c>
      <c r="F109" s="182">
        <v>3065.1486906</v>
      </c>
      <c r="G109" s="182">
        <v>3065.1486906</v>
      </c>
      <c r="H109" s="182">
        <v>4514</v>
      </c>
      <c r="I109" s="182">
        <v>4514</v>
      </c>
      <c r="J109" s="182">
        <v>4514</v>
      </c>
      <c r="K109" s="182">
        <v>4514</v>
      </c>
      <c r="L109" s="182">
        <v>4060</v>
      </c>
      <c r="M109" s="182">
        <v>4060</v>
      </c>
      <c r="N109" s="182">
        <v>4060</v>
      </c>
      <c r="O109" s="228">
        <v>124921</v>
      </c>
      <c r="P109" s="228">
        <v>87805</v>
      </c>
      <c r="Q109" s="228">
        <v>0</v>
      </c>
      <c r="R109" s="228">
        <v>66</v>
      </c>
      <c r="S109" s="228">
        <v>0</v>
      </c>
      <c r="T109" s="228">
        <v>162</v>
      </c>
      <c r="U109" s="228">
        <v>0</v>
      </c>
      <c r="V109" s="231">
        <v>-2199</v>
      </c>
      <c r="W109" s="180">
        <v>2616</v>
      </c>
      <c r="X109" s="180">
        <v>136</v>
      </c>
      <c r="Y109" s="180">
        <v>1419</v>
      </c>
      <c r="Z109" s="180">
        <v>1512</v>
      </c>
      <c r="AA109" s="180">
        <v>1625</v>
      </c>
      <c r="AB109" s="180">
        <v>1063</v>
      </c>
      <c r="AC109" s="180">
        <v>2263</v>
      </c>
      <c r="AD109" s="180">
        <v>-451</v>
      </c>
      <c r="AE109" s="180">
        <v>756</v>
      </c>
      <c r="AF109" s="180">
        <v>-61</v>
      </c>
      <c r="AG109" s="180">
        <v>1168</v>
      </c>
      <c r="AH109" s="180">
        <v>361</v>
      </c>
      <c r="AI109" s="180">
        <v>853</v>
      </c>
      <c r="AJ109" s="180">
        <v>1058</v>
      </c>
      <c r="AK109" s="180">
        <v>1585</v>
      </c>
      <c r="AL109" s="180">
        <v>1493</v>
      </c>
    </row>
    <row r="110" spans="1:38" s="16" customFormat="1" x14ac:dyDescent="0.3">
      <c r="B110" s="16" t="s">
        <v>7</v>
      </c>
      <c r="C110" s="71">
        <f>SUM(C101:C109)</f>
        <v>1833239.5822443487</v>
      </c>
      <c r="D110" s="71">
        <f t="shared" ref="D110:J110" si="168">SUM(D101:D109)</f>
        <v>1855555.5928943485</v>
      </c>
      <c r="E110" s="71">
        <f t="shared" si="168"/>
        <v>1859383.6496478117</v>
      </c>
      <c r="F110" s="71">
        <f t="shared" si="168"/>
        <v>1696183.6496478117</v>
      </c>
      <c r="G110" s="71">
        <f t="shared" si="168"/>
        <v>1550536.6496478117</v>
      </c>
      <c r="H110" s="71">
        <f t="shared" si="168"/>
        <v>1627384</v>
      </c>
      <c r="I110" s="71">
        <f t="shared" si="168"/>
        <v>1696671</v>
      </c>
      <c r="J110" s="71">
        <f t="shared" si="168"/>
        <v>1681052</v>
      </c>
      <c r="K110" s="71">
        <f t="shared" ref="K110:L110" si="169">SUM(K101:K109)</f>
        <v>1831039</v>
      </c>
      <c r="L110" s="71">
        <f t="shared" si="169"/>
        <v>1807970</v>
      </c>
      <c r="M110" s="71">
        <f t="shared" ref="M110:N110" si="170">SUM(M101:M109)</f>
        <v>1798969</v>
      </c>
      <c r="N110" s="71">
        <f t="shared" si="170"/>
        <v>1844881</v>
      </c>
      <c r="O110" s="71">
        <f t="shared" ref="O110:P110" si="171">SUM(O101:O109)</f>
        <v>1977521</v>
      </c>
      <c r="P110" s="71">
        <f t="shared" si="171"/>
        <v>2057685</v>
      </c>
      <c r="Q110" s="71">
        <f t="shared" ref="Q110:R110" si="172">SUM(Q101:Q109)</f>
        <v>1954450</v>
      </c>
      <c r="R110" s="71">
        <f t="shared" si="172"/>
        <v>2002348</v>
      </c>
      <c r="S110" s="71">
        <f t="shared" ref="S110:U110" si="173">SUM(S101:S109)</f>
        <v>1826221</v>
      </c>
      <c r="T110" s="71">
        <f t="shared" si="173"/>
        <v>1933735</v>
      </c>
      <c r="U110" s="71">
        <f t="shared" si="173"/>
        <v>1820225</v>
      </c>
      <c r="V110" s="71">
        <f t="shared" ref="V110:AB110" si="174">SUM(V101:V109)</f>
        <v>1751505</v>
      </c>
      <c r="W110" s="71">
        <f t="shared" si="174"/>
        <v>1898606</v>
      </c>
      <c r="X110" s="71">
        <f t="shared" si="174"/>
        <v>1640485</v>
      </c>
      <c r="Y110" s="71">
        <f t="shared" si="174"/>
        <v>1615912</v>
      </c>
      <c r="Z110" s="71">
        <f t="shared" si="174"/>
        <v>1617645</v>
      </c>
      <c r="AA110" s="71">
        <f t="shared" si="174"/>
        <v>1748944</v>
      </c>
      <c r="AB110" s="71">
        <f t="shared" si="174"/>
        <v>1849436</v>
      </c>
      <c r="AC110" s="71">
        <f t="shared" ref="AC110:AD110" si="175">SUM(AC101:AC109)</f>
        <v>1893224</v>
      </c>
      <c r="AD110" s="71">
        <f t="shared" si="175"/>
        <v>1987544</v>
      </c>
      <c r="AE110" s="71">
        <f t="shared" ref="AE110:AF110" si="176">SUM(AE101:AE109)</f>
        <v>2239856</v>
      </c>
      <c r="AF110" s="71">
        <f t="shared" si="176"/>
        <v>2604555</v>
      </c>
      <c r="AG110" s="71">
        <f t="shared" ref="AG110:AI110" si="177">SUM(AG101:AG109)</f>
        <v>3003948</v>
      </c>
      <c r="AH110" s="71">
        <f t="shared" si="177"/>
        <v>2864431</v>
      </c>
      <c r="AI110" s="71">
        <f t="shared" si="177"/>
        <v>2681935</v>
      </c>
      <c r="AJ110" s="71">
        <f t="shared" ref="AJ110:AL110" si="178">SUM(AJ101:AJ109)</f>
        <v>2461106</v>
      </c>
      <c r="AK110" s="71">
        <f t="shared" si="178"/>
        <v>2547214</v>
      </c>
      <c r="AL110" s="71">
        <f t="shared" si="178"/>
        <v>2592729</v>
      </c>
    </row>
    <row r="112" spans="1:38" x14ac:dyDescent="0.3">
      <c r="A112" s="55"/>
      <c r="B112" s="44" t="s">
        <v>22</v>
      </c>
      <c r="C112" s="44"/>
      <c r="D112" s="44"/>
      <c r="E112" s="44"/>
      <c r="F112" s="44"/>
      <c r="G112" s="44"/>
      <c r="H112" s="44"/>
      <c r="I112" s="44"/>
      <c r="J112" s="44"/>
      <c r="K112" s="44"/>
      <c r="L112" s="44"/>
      <c r="M112" s="44"/>
      <c r="N112" s="44"/>
      <c r="R112" s="44"/>
      <c r="S112" s="44"/>
      <c r="T112" s="44"/>
      <c r="U112" s="44"/>
      <c r="V112" s="44"/>
    </row>
    <row r="113" spans="1:35" x14ac:dyDescent="0.3">
      <c r="A113" s="55"/>
      <c r="B113" s="33" t="s">
        <v>23</v>
      </c>
      <c r="C113" s="44"/>
      <c r="D113" s="44"/>
      <c r="E113" s="44"/>
      <c r="F113" s="44"/>
      <c r="G113" s="44"/>
      <c r="H113" s="44"/>
      <c r="I113" s="44"/>
      <c r="J113" s="44"/>
      <c r="K113" s="44"/>
      <c r="L113" s="44"/>
      <c r="M113" s="44"/>
      <c r="N113" s="44"/>
      <c r="R113" s="44"/>
      <c r="S113" s="44"/>
      <c r="T113" s="44"/>
      <c r="U113" s="44"/>
      <c r="V113" s="44"/>
    </row>
    <row r="114" spans="1:35" x14ac:dyDescent="0.3">
      <c r="A114" s="55"/>
      <c r="B114" s="16" t="s">
        <v>25</v>
      </c>
      <c r="C114" s="44"/>
      <c r="D114" s="44"/>
      <c r="E114" s="44"/>
      <c r="F114" s="44"/>
      <c r="G114" s="44"/>
      <c r="H114" s="44"/>
      <c r="I114" s="44"/>
      <c r="J114" s="44"/>
      <c r="K114" s="44"/>
      <c r="L114" s="44"/>
      <c r="M114" s="44"/>
      <c r="N114" s="44"/>
      <c r="R114" s="44"/>
      <c r="S114" s="44"/>
      <c r="T114" s="44"/>
      <c r="U114" s="44"/>
      <c r="V114" s="44"/>
    </row>
    <row r="118" spans="1:35" s="113" customFormat="1" x14ac:dyDescent="0.3">
      <c r="B118" s="101" t="s">
        <v>18</v>
      </c>
      <c r="C118" s="111">
        <f>+C70+C69</f>
        <v>0.62651272566116722</v>
      </c>
      <c r="D118" s="112">
        <f>C118/$C$72</f>
        <v>2.5154637398146603E-2</v>
      </c>
      <c r="F118" s="111">
        <f>+F70+F69</f>
        <v>0.57581208411796247</v>
      </c>
      <c r="G118" s="112">
        <f>F118/$F$72</f>
        <v>2.2860442593543265E-2</v>
      </c>
      <c r="I118" s="111">
        <f>+I70+I69</f>
        <v>0.45</v>
      </c>
      <c r="J118" s="112">
        <f>I118/$I$72</f>
        <v>1.7863147287338871E-2</v>
      </c>
      <c r="L118" s="111">
        <f>+L70+L69</f>
        <v>0.45</v>
      </c>
      <c r="M118" s="112">
        <f>L118/$L$72</f>
        <v>1.9569021101631393E-2</v>
      </c>
      <c r="O118" s="111">
        <f>+O70+O69</f>
        <v>0.44769999999999999</v>
      </c>
      <c r="P118" s="112">
        <f>O118/$O$72</f>
        <v>2.1246808470248776E-2</v>
      </c>
      <c r="R118" s="111">
        <f>+R70+R69</f>
        <v>0.45369999999999999</v>
      </c>
      <c r="S118" s="112">
        <f>R118/$R$72</f>
        <v>2.0475397480853676E-2</v>
      </c>
      <c r="U118" s="111">
        <f>+U70+U69</f>
        <v>0.37590000000000001</v>
      </c>
      <c r="V118" s="112">
        <f>U118/$U$72</f>
        <v>1.6315741500319024E-2</v>
      </c>
      <c r="X118" s="111">
        <f>+X70+X69</f>
        <v>0.37590000000000001</v>
      </c>
      <c r="Y118" s="112">
        <f>X118/$X$72</f>
        <v>1.6461644237548666E-2</v>
      </c>
    </row>
    <row r="119" spans="1:35" x14ac:dyDescent="0.3">
      <c r="K119" s="87"/>
    </row>
    <row r="121" spans="1:35" x14ac:dyDescent="0.3">
      <c r="AE121" s="11"/>
      <c r="AF121" s="14"/>
      <c r="AG121" s="4"/>
      <c r="AH121" s="11"/>
      <c r="AI121" s="11"/>
    </row>
  </sheetData>
  <mergeCells count="11">
    <mergeCell ref="C7:E7"/>
    <mergeCell ref="F7:H7"/>
    <mergeCell ref="C60:E60"/>
    <mergeCell ref="F60:H60"/>
    <mergeCell ref="I60:K60"/>
    <mergeCell ref="A59:E59"/>
    <mergeCell ref="L60:N60"/>
    <mergeCell ref="O60:Q60"/>
    <mergeCell ref="R60:T60"/>
    <mergeCell ref="U60:W60"/>
    <mergeCell ref="X60:Z60"/>
  </mergeCells>
  <phoneticPr fontId="10" type="noConversion"/>
  <pageMargins left="0.7" right="0.7" top="0.75" bottom="0.75" header="0.3" footer="0.3"/>
  <pageSetup scale="2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L122"/>
  <sheetViews>
    <sheetView topLeftCell="A73" zoomScaleNormal="100" workbookViewId="0">
      <pane xSplit="2" ySplit="2" topLeftCell="C75" activePane="bottomRight" state="frozen"/>
      <selection activeCell="A73" sqref="A73"/>
      <selection pane="topRight" activeCell="C73" sqref="C73"/>
      <selection pane="bottomLeft" activeCell="A75" sqref="A75"/>
      <selection pane="bottomRight"/>
    </sheetView>
  </sheetViews>
  <sheetFormatPr defaultColWidth="9.109375" defaultRowHeight="14.4" x14ac:dyDescent="0.3"/>
  <cols>
    <col min="1" max="1" width="105.33203125" style="20" customWidth="1"/>
    <col min="2" max="2" width="16.33203125" style="20" bestFit="1" customWidth="1"/>
    <col min="3" max="8" width="13.33203125" style="20" customWidth="1"/>
    <col min="9" max="9" width="10" style="20" customWidth="1"/>
    <col min="10" max="10" width="13.33203125" style="20" customWidth="1"/>
    <col min="11" max="11" width="13.5546875" style="20" bestFit="1" customWidth="1"/>
    <col min="12" max="12" width="10.5546875" style="20" customWidth="1"/>
    <col min="13" max="13" width="13.109375" style="20" customWidth="1"/>
    <col min="14" max="14" width="13.5546875" style="20" bestFit="1" customWidth="1"/>
    <col min="15" max="17" width="13.5546875" style="87" customWidth="1"/>
    <col min="18" max="18" width="11.5546875" style="20" bestFit="1" customWidth="1"/>
    <col min="19" max="19" width="13" style="20" customWidth="1"/>
    <col min="20" max="20" width="13.5546875" style="20" bestFit="1" customWidth="1"/>
    <col min="21" max="21" width="9.109375" style="20"/>
    <col min="22" max="22" width="13.109375" style="20" customWidth="1"/>
    <col min="23" max="23" width="13.5546875" style="20" bestFit="1" customWidth="1"/>
    <col min="24" max="24" width="9.109375" style="20"/>
    <col min="25" max="25" width="12.88671875" style="20" customWidth="1"/>
    <col min="26" max="26" width="16.88671875" style="20" bestFit="1" customWidth="1"/>
    <col min="27" max="27" width="10.88671875" style="20" bestFit="1" customWidth="1"/>
    <col min="28" max="31" width="11.33203125" style="20" bestFit="1" customWidth="1"/>
    <col min="32" max="33" width="11.88671875" style="20" bestFit="1" customWidth="1"/>
    <col min="34" max="34" width="10.109375" style="20" customWidth="1"/>
    <col min="35" max="16384" width="9.109375" style="20"/>
  </cols>
  <sheetData>
    <row r="1" spans="2:17" s="35" customFormat="1" x14ac:dyDescent="0.3">
      <c r="B1" s="37" t="s">
        <v>65</v>
      </c>
      <c r="C1" s="37"/>
      <c r="D1" s="37"/>
      <c r="E1" s="37"/>
      <c r="F1" s="37"/>
      <c r="O1" s="87"/>
      <c r="P1" s="87"/>
      <c r="Q1" s="87"/>
    </row>
    <row r="2" spans="2:17" s="35" customFormat="1" x14ac:dyDescent="0.3">
      <c r="B2" s="37" t="s">
        <v>9</v>
      </c>
      <c r="C2" s="37"/>
      <c r="D2" s="37"/>
      <c r="E2" s="37"/>
      <c r="F2" s="37"/>
      <c r="O2" s="87"/>
      <c r="P2" s="87"/>
      <c r="Q2" s="87"/>
    </row>
    <row r="3" spans="2:17" s="35" customFormat="1" x14ac:dyDescent="0.3">
      <c r="B3" s="37" t="s">
        <v>24</v>
      </c>
      <c r="C3" s="37"/>
      <c r="D3" s="37"/>
      <c r="E3" s="37"/>
      <c r="F3" s="37"/>
      <c r="O3" s="87"/>
      <c r="P3" s="87"/>
      <c r="Q3" s="87"/>
    </row>
    <row r="4" spans="2:17" s="35" customFormat="1" x14ac:dyDescent="0.3">
      <c r="B4" s="38" t="s">
        <v>11</v>
      </c>
      <c r="C4" s="37"/>
      <c r="D4" s="37"/>
      <c r="E4" s="37"/>
      <c r="F4" s="37"/>
      <c r="O4" s="87"/>
      <c r="P4" s="87"/>
      <c r="Q4" s="87"/>
    </row>
    <row r="5" spans="2:17" s="35" customFormat="1" x14ac:dyDescent="0.3">
      <c r="O5" s="87"/>
      <c r="P5" s="87"/>
      <c r="Q5" s="87"/>
    </row>
    <row r="7" spans="2:17" s="3" customFormat="1" x14ac:dyDescent="0.3">
      <c r="B7" s="42"/>
      <c r="C7" s="239" t="s">
        <v>14</v>
      </c>
      <c r="D7" s="239"/>
      <c r="E7" s="240"/>
      <c r="F7" s="238" t="s">
        <v>15</v>
      </c>
      <c r="G7" s="239"/>
      <c r="H7" s="240"/>
      <c r="O7" s="45"/>
      <c r="P7" s="45"/>
      <c r="Q7" s="45"/>
    </row>
    <row r="8" spans="2:17" ht="47.25" customHeight="1" x14ac:dyDescent="0.3">
      <c r="B8" s="8"/>
      <c r="C8" s="47" t="s">
        <v>20</v>
      </c>
      <c r="D8" s="47" t="s">
        <v>21</v>
      </c>
      <c r="E8" s="58" t="s">
        <v>26</v>
      </c>
      <c r="F8" s="47" t="s">
        <v>20</v>
      </c>
      <c r="G8" s="47" t="s">
        <v>21</v>
      </c>
      <c r="H8" s="58" t="s">
        <v>26</v>
      </c>
    </row>
    <row r="9" spans="2:17" x14ac:dyDescent="0.3">
      <c r="B9" s="8" t="s">
        <v>0</v>
      </c>
      <c r="C9" s="53">
        <v>11.22</v>
      </c>
      <c r="D9" s="54">
        <f>C9/$C$20</f>
        <v>0.31063122923588038</v>
      </c>
      <c r="E9" s="89">
        <v>128759</v>
      </c>
      <c r="F9" s="53">
        <v>12.33</v>
      </c>
      <c r="G9" s="54">
        <f>F9/$F$20</f>
        <v>0.3028739867354458</v>
      </c>
      <c r="H9" s="61">
        <v>138389.22</v>
      </c>
      <c r="J9" s="2"/>
    </row>
    <row r="10" spans="2:17" x14ac:dyDescent="0.3">
      <c r="B10" s="8" t="s">
        <v>1</v>
      </c>
      <c r="C10" s="48">
        <v>10.28</v>
      </c>
      <c r="D10" s="50">
        <f>C10/$C$20</f>
        <v>0.2846068660022148</v>
      </c>
      <c r="E10" s="90">
        <v>117985.91</v>
      </c>
      <c r="F10" s="48">
        <v>12.16</v>
      </c>
      <c r="G10" s="50">
        <f>F10/$F$20</f>
        <v>0.29869810857283219</v>
      </c>
      <c r="H10" s="59">
        <v>136459.07999999999</v>
      </c>
      <c r="J10" s="2"/>
    </row>
    <row r="11" spans="2:17" x14ac:dyDescent="0.3">
      <c r="B11" s="8" t="s">
        <v>3</v>
      </c>
      <c r="C11" s="48">
        <v>4.3499999999999996</v>
      </c>
      <c r="D11" s="50">
        <v>0.1205</v>
      </c>
      <c r="E11" s="90">
        <v>49969.05</v>
      </c>
      <c r="F11" s="48">
        <v>4.59</v>
      </c>
      <c r="G11" s="50">
        <f>F11/$F$20</f>
        <v>0.1127487103905674</v>
      </c>
      <c r="H11" s="59">
        <v>51583.71</v>
      </c>
      <c r="J11" s="2"/>
    </row>
    <row r="12" spans="2:17" x14ac:dyDescent="0.3">
      <c r="B12" s="8" t="s">
        <v>2</v>
      </c>
      <c r="C12" s="48">
        <v>4.3499999999999996</v>
      </c>
      <c r="D12" s="50">
        <v>0.1205</v>
      </c>
      <c r="E12" s="90">
        <v>49914.54</v>
      </c>
      <c r="F12" s="48">
        <v>5.15</v>
      </c>
      <c r="G12" s="50">
        <f>F12/$F$20</f>
        <v>0.12650454433800049</v>
      </c>
      <c r="H12" s="59">
        <v>57868.9</v>
      </c>
      <c r="J12" s="2"/>
    </row>
    <row r="13" spans="2:17" x14ac:dyDescent="0.3">
      <c r="B13" s="8" t="s">
        <v>5</v>
      </c>
      <c r="C13" s="48">
        <v>2.58</v>
      </c>
      <c r="D13" s="50">
        <f>C13/$C$20</f>
        <v>7.1428571428571425E-2</v>
      </c>
      <c r="E13" s="90">
        <v>29664.21</v>
      </c>
      <c r="F13" s="48">
        <v>3.43</v>
      </c>
      <c r="G13" s="50">
        <v>8.4199999999999997E-2</v>
      </c>
      <c r="H13" s="59">
        <v>38533.26</v>
      </c>
      <c r="J13" s="2"/>
    </row>
    <row r="14" spans="2:17" x14ac:dyDescent="0.3">
      <c r="B14" s="8" t="s">
        <v>4</v>
      </c>
      <c r="C14" s="48">
        <v>2.5</v>
      </c>
      <c r="D14" s="50">
        <f>C14/$C$20</f>
        <v>6.9213732004429665E-2</v>
      </c>
      <c r="E14" s="90">
        <v>28681.51</v>
      </c>
      <c r="F14" s="48">
        <v>2.78</v>
      </c>
      <c r="G14" s="50">
        <f>F14/$F$20</f>
        <v>6.8287889953328407E-2</v>
      </c>
      <c r="H14" s="59">
        <v>31165.16</v>
      </c>
      <c r="J14" s="2"/>
    </row>
    <row r="15" spans="2:17" x14ac:dyDescent="0.3">
      <c r="B15" s="9" t="s">
        <v>8</v>
      </c>
      <c r="C15" s="48">
        <v>0</v>
      </c>
      <c r="D15" s="50">
        <f>C15/$C$20</f>
        <v>0</v>
      </c>
      <c r="E15" s="90">
        <v>0</v>
      </c>
      <c r="F15" s="48">
        <v>0</v>
      </c>
      <c r="G15" s="50">
        <f>F15/$F$20</f>
        <v>0</v>
      </c>
      <c r="H15" s="59">
        <v>0</v>
      </c>
      <c r="J15" s="2"/>
    </row>
    <row r="16" spans="2:17" x14ac:dyDescent="0.3">
      <c r="B16" s="9" t="s">
        <v>10</v>
      </c>
      <c r="C16" s="48">
        <v>0.37</v>
      </c>
      <c r="D16" s="50">
        <f>C16/$C$20</f>
        <v>1.0243632336655591E-2</v>
      </c>
      <c r="E16" s="90">
        <v>4513.82</v>
      </c>
      <c r="F16" s="48">
        <v>0.41</v>
      </c>
      <c r="G16" s="50">
        <f>F16/$F$20</f>
        <v>1.0071235568656347E-2</v>
      </c>
      <c r="H16" s="59">
        <v>4907.21</v>
      </c>
      <c r="J16" s="2"/>
    </row>
    <row r="17" spans="2:20" s="44" customFormat="1" x14ac:dyDescent="0.3">
      <c r="B17" s="9" t="s">
        <v>19</v>
      </c>
      <c r="C17" s="48">
        <v>0.47</v>
      </c>
      <c r="D17" s="50">
        <f>C17/$C$20</f>
        <v>1.3012181616832777E-2</v>
      </c>
      <c r="E17" s="90">
        <v>5426.81</v>
      </c>
      <c r="F17" s="48">
        <v>-0.14000000000000001</v>
      </c>
      <c r="G17" s="50">
        <f>F17/$F$20</f>
        <v>-3.4389584868582653E-3</v>
      </c>
      <c r="H17" s="59">
        <v>-1499.96</v>
      </c>
      <c r="J17" s="2"/>
      <c r="O17" s="87"/>
      <c r="P17" s="87"/>
      <c r="Q17" s="87"/>
    </row>
    <row r="18" spans="2:20" x14ac:dyDescent="0.3">
      <c r="B18" s="10"/>
      <c r="C18" s="10"/>
      <c r="D18" s="10"/>
      <c r="E18" s="91"/>
      <c r="F18" s="10"/>
      <c r="G18" s="10"/>
      <c r="H18" s="92"/>
    </row>
    <row r="19" spans="2:20" ht="7.5" customHeight="1" x14ac:dyDescent="0.3">
      <c r="B19" s="7" t="s">
        <v>6</v>
      </c>
      <c r="C19" s="62" t="s">
        <v>6</v>
      </c>
      <c r="D19" s="54"/>
      <c r="E19" s="63"/>
      <c r="F19" s="53"/>
      <c r="G19" s="54"/>
      <c r="H19" s="64"/>
    </row>
    <row r="20" spans="2:20" x14ac:dyDescent="0.3">
      <c r="B20" s="10" t="s">
        <v>7</v>
      </c>
      <c r="C20" s="49">
        <f>+C9+C10+C11+C12+C13+C14+C15+C29</f>
        <v>36.120000000000005</v>
      </c>
      <c r="D20" s="52">
        <f>+D9+D10+D11+D12+D13+D14+D15+D29</f>
        <v>1.0001362126245847</v>
      </c>
      <c r="E20" s="57">
        <f t="shared" ref="E20:H20" si="0">SUM(E9:E19)</f>
        <v>414914.85000000003</v>
      </c>
      <c r="F20" s="49">
        <f>+F9+F10+F11+F12+F13+F14+F15+F29</f>
        <v>40.710000000000008</v>
      </c>
      <c r="G20" s="52">
        <f>+G9+G10+G11+G12+G13+G14+G15+G29</f>
        <v>0.99994551707197232</v>
      </c>
      <c r="H20" s="60">
        <f t="shared" si="0"/>
        <v>457406.58</v>
      </c>
      <c r="J20" s="2"/>
    </row>
    <row r="21" spans="2:20" x14ac:dyDescent="0.3">
      <c r="B21" s="23"/>
    </row>
    <row r="22" spans="2:20" x14ac:dyDescent="0.3">
      <c r="B22" s="20" t="s">
        <v>22</v>
      </c>
    </row>
    <row r="23" spans="2:20" x14ac:dyDescent="0.3">
      <c r="B23" s="33" t="s">
        <v>23</v>
      </c>
      <c r="R23" s="15"/>
      <c r="S23" s="15"/>
      <c r="T23" s="15"/>
    </row>
    <row r="24" spans="2:20" x14ac:dyDescent="0.3">
      <c r="B24" s="16" t="s">
        <v>25</v>
      </c>
      <c r="R24" s="13"/>
    </row>
    <row r="25" spans="2:20" x14ac:dyDescent="0.3">
      <c r="B25" s="16" t="s">
        <v>32</v>
      </c>
    </row>
    <row r="29" spans="2:20" x14ac:dyDescent="0.3">
      <c r="B29" s="9" t="s">
        <v>18</v>
      </c>
      <c r="C29" s="14">
        <f>+C17+C16</f>
        <v>0.84</v>
      </c>
      <c r="D29" s="4">
        <f>C29/$C$20</f>
        <v>2.3255813953488368E-2</v>
      </c>
      <c r="E29" s="11"/>
      <c r="F29" s="18">
        <f>+F17+F16</f>
        <v>0.26999999999999996</v>
      </c>
      <c r="G29" s="4">
        <f>F29/$F$20</f>
        <v>6.632277081798082E-3</v>
      </c>
      <c r="H29" s="68"/>
    </row>
    <row r="59" spans="1:26" x14ac:dyDescent="0.3">
      <c r="A59" s="236" t="s">
        <v>57</v>
      </c>
      <c r="B59" s="237"/>
      <c r="C59" s="237"/>
      <c r="D59" s="237"/>
      <c r="E59" s="237"/>
    </row>
    <row r="60" spans="1:26" hidden="1" x14ac:dyDescent="0.3">
      <c r="B60" s="42"/>
      <c r="C60" s="238" t="s">
        <v>27</v>
      </c>
      <c r="D60" s="239"/>
      <c r="E60" s="240"/>
      <c r="F60" s="238" t="s">
        <v>28</v>
      </c>
      <c r="G60" s="239"/>
      <c r="H60" s="240"/>
      <c r="I60" s="238" t="s">
        <v>29</v>
      </c>
      <c r="J60" s="239"/>
      <c r="K60" s="240"/>
      <c r="L60" s="238" t="s">
        <v>30</v>
      </c>
      <c r="M60" s="239"/>
      <c r="N60" s="240"/>
      <c r="O60" s="238" t="s">
        <v>34</v>
      </c>
      <c r="P60" s="239"/>
      <c r="Q60" s="240"/>
      <c r="R60" s="238" t="s">
        <v>35</v>
      </c>
      <c r="S60" s="239"/>
      <c r="T60" s="240"/>
      <c r="U60" s="238" t="s">
        <v>36</v>
      </c>
      <c r="V60" s="239"/>
      <c r="W60" s="240"/>
      <c r="X60" s="238" t="s">
        <v>37</v>
      </c>
      <c r="Y60" s="239"/>
      <c r="Z60" s="240"/>
    </row>
    <row r="61" spans="1:26" ht="46.5" hidden="1" customHeight="1" x14ac:dyDescent="0.3">
      <c r="B61" s="8"/>
      <c r="C61" s="47" t="s">
        <v>20</v>
      </c>
      <c r="D61" s="47" t="s">
        <v>21</v>
      </c>
      <c r="E61" s="58" t="s">
        <v>26</v>
      </c>
      <c r="F61" s="47" t="s">
        <v>20</v>
      </c>
      <c r="G61" s="47" t="s">
        <v>21</v>
      </c>
      <c r="H61" s="58" t="s">
        <v>26</v>
      </c>
      <c r="I61" s="47" t="s">
        <v>20</v>
      </c>
      <c r="J61" s="47" t="s">
        <v>21</v>
      </c>
      <c r="K61" s="58" t="s">
        <v>26</v>
      </c>
      <c r="L61" s="47" t="s">
        <v>20</v>
      </c>
      <c r="M61" s="116" t="s">
        <v>21</v>
      </c>
      <c r="N61" s="58" t="s">
        <v>26</v>
      </c>
      <c r="O61" s="47" t="s">
        <v>20</v>
      </c>
      <c r="P61" s="47" t="s">
        <v>21</v>
      </c>
      <c r="Q61" s="58" t="s">
        <v>26</v>
      </c>
      <c r="R61" s="47" t="s">
        <v>20</v>
      </c>
      <c r="S61" s="47" t="s">
        <v>21</v>
      </c>
      <c r="T61" s="58" t="s">
        <v>26</v>
      </c>
      <c r="U61" s="47" t="s">
        <v>20</v>
      </c>
      <c r="V61" s="116" t="s">
        <v>21</v>
      </c>
      <c r="W61" s="58" t="s">
        <v>26</v>
      </c>
      <c r="X61" s="75" t="s">
        <v>20</v>
      </c>
      <c r="Y61" s="83" t="s">
        <v>21</v>
      </c>
      <c r="Z61" s="58" t="s">
        <v>26</v>
      </c>
    </row>
    <row r="62" spans="1:26" hidden="1" x14ac:dyDescent="0.3">
      <c r="B62" s="8" t="s">
        <v>0</v>
      </c>
      <c r="C62" s="190">
        <v>5.3800802021704479</v>
      </c>
      <c r="D62" s="54">
        <f t="shared" ref="D62:D70" si="1">C62/$C$72</f>
        <v>0.16356047258918405</v>
      </c>
      <c r="E62" s="183">
        <v>97145</v>
      </c>
      <c r="F62" s="178">
        <v>4.1268753806704481</v>
      </c>
      <c r="G62" s="54">
        <f t="shared" ref="G62:G70" si="2">F62/$F$72</f>
        <v>0.12461243043793378</v>
      </c>
      <c r="H62" s="193">
        <v>60396.780349565452</v>
      </c>
      <c r="I62" s="209">
        <v>4.97</v>
      </c>
      <c r="J62" s="54">
        <f t="shared" ref="J62:J70" si="3">I62/$I$72</f>
        <v>0.15262183540049795</v>
      </c>
      <c r="K62" s="193">
        <v>46328.30302340645</v>
      </c>
      <c r="L62" s="209">
        <v>4.1538000000000004</v>
      </c>
      <c r="M62" s="54">
        <f>+L62/$L$72</f>
        <v>0.13557298342256599</v>
      </c>
      <c r="N62" s="210">
        <v>55778</v>
      </c>
      <c r="O62" s="209">
        <v>4.2645999999999997</v>
      </c>
      <c r="P62" s="54">
        <f t="shared" ref="P62:P69" si="4">O62/$O$72</f>
        <v>0.14685514557757537</v>
      </c>
      <c r="Q62" s="210">
        <v>47874</v>
      </c>
      <c r="R62" s="209">
        <v>2.3578999999999999</v>
      </c>
      <c r="S62" s="95">
        <f>+R62/$R$72</f>
        <v>8.5373625020819313E-2</v>
      </c>
      <c r="T62" s="210">
        <v>26470</v>
      </c>
      <c r="U62" s="209">
        <v>4.7949999999999999</v>
      </c>
      <c r="V62" s="54">
        <f>+U62/$U$72</f>
        <v>0.15815269733630619</v>
      </c>
      <c r="W62" s="210">
        <v>53828</v>
      </c>
      <c r="X62" s="148">
        <v>5.1612</v>
      </c>
      <c r="Y62" s="145">
        <f>+X62/$X$72</f>
        <v>0.16724670931114266</v>
      </c>
      <c r="Z62" s="150">
        <v>57940</v>
      </c>
    </row>
    <row r="63" spans="1:26" hidden="1" x14ac:dyDescent="0.3">
      <c r="B63" s="8" t="s">
        <v>1</v>
      </c>
      <c r="C63" s="191">
        <v>10.628118363913707</v>
      </c>
      <c r="D63" s="50">
        <f t="shared" si="1"/>
        <v>0.32310671904746419</v>
      </c>
      <c r="E63" s="181">
        <v>131155</v>
      </c>
      <c r="F63" s="176">
        <v>11.926482592834429</v>
      </c>
      <c r="G63" s="50">
        <f t="shared" si="2"/>
        <v>0.36012426966654942</v>
      </c>
      <c r="H63" s="194">
        <v>119418.00706460376</v>
      </c>
      <c r="I63" s="209">
        <v>10.71</v>
      </c>
      <c r="J63" s="50">
        <f t="shared" si="3"/>
        <v>0.32888930727149562</v>
      </c>
      <c r="K63" s="194">
        <v>134000.66754733477</v>
      </c>
      <c r="L63" s="209">
        <v>9.7639999999999993</v>
      </c>
      <c r="M63" s="50">
        <f t="shared" ref="M63:M70" si="5">+L63/$L$72</f>
        <v>0.31868039148200061</v>
      </c>
      <c r="N63" s="211">
        <v>120310</v>
      </c>
      <c r="O63" s="209">
        <v>8.1975999999999996</v>
      </c>
      <c r="P63" s="50">
        <f t="shared" si="4"/>
        <v>0.28229136176587066</v>
      </c>
      <c r="Q63" s="211">
        <v>92278</v>
      </c>
      <c r="R63" s="209">
        <v>8.7850000000000001</v>
      </c>
      <c r="S63" s="94">
        <f t="shared" ref="S63:S70" si="6">+R63/$R$72</f>
        <v>0.31808274134098041</v>
      </c>
      <c r="T63" s="211">
        <v>99311</v>
      </c>
      <c r="U63" s="209">
        <v>8.8839000000000006</v>
      </c>
      <c r="V63" s="50">
        <f t="shared" ref="V63:V70" si="7">+U63/$U$72</f>
        <v>0.293016214362046</v>
      </c>
      <c r="W63" s="211">
        <v>100052</v>
      </c>
      <c r="X63" s="148">
        <v>9.0106000000000002</v>
      </c>
      <c r="Y63" s="146">
        <f t="shared" ref="Y63:Y70" si="8">+X63/$X$72</f>
        <v>0.29198504202878828</v>
      </c>
      <c r="Z63" s="151">
        <v>101314</v>
      </c>
    </row>
    <row r="64" spans="1:26" hidden="1" x14ac:dyDescent="0.3">
      <c r="B64" s="8" t="s">
        <v>3</v>
      </c>
      <c r="C64" s="191">
        <v>4.5950213604372205</v>
      </c>
      <c r="D64" s="50">
        <f t="shared" si="1"/>
        <v>0.13969380325730257</v>
      </c>
      <c r="E64" s="181">
        <v>51584</v>
      </c>
      <c r="F64" s="176">
        <v>4.5950213604372205</v>
      </c>
      <c r="G64" s="50">
        <f t="shared" si="2"/>
        <v>0.13874826032311144</v>
      </c>
      <c r="H64" s="194">
        <v>51583.70979226823</v>
      </c>
      <c r="I64" s="209">
        <v>4.5950213604372205</v>
      </c>
      <c r="J64" s="50">
        <f t="shared" si="3"/>
        <v>0.14110675930270053</v>
      </c>
      <c r="K64" s="194">
        <v>51583.70979226823</v>
      </c>
      <c r="L64" s="209">
        <v>4.5950213604372205</v>
      </c>
      <c r="M64" s="50">
        <f t="shared" si="5"/>
        <v>0.14997369991932491</v>
      </c>
      <c r="N64" s="211">
        <v>51584</v>
      </c>
      <c r="O64" s="209">
        <v>4.5949999999999998</v>
      </c>
      <c r="P64" s="50">
        <f t="shared" si="4"/>
        <v>0.1582327519413213</v>
      </c>
      <c r="Q64" s="211">
        <v>51584</v>
      </c>
      <c r="R64" s="209">
        <v>4.5949999999999998</v>
      </c>
      <c r="S64" s="94">
        <f t="shared" si="6"/>
        <v>0.16637338605142912</v>
      </c>
      <c r="T64" s="211">
        <v>51584</v>
      </c>
      <c r="U64" s="209">
        <v>4.5949999999999998</v>
      </c>
      <c r="V64" s="50">
        <f t="shared" si="7"/>
        <v>0.1515561301898492</v>
      </c>
      <c r="W64" s="211">
        <v>51584</v>
      </c>
      <c r="X64" s="148">
        <v>4.5949999999999998</v>
      </c>
      <c r="Y64" s="146">
        <f t="shared" si="8"/>
        <v>0.14889921516017601</v>
      </c>
      <c r="Z64" s="151">
        <v>51584</v>
      </c>
    </row>
    <row r="65" spans="1:38" hidden="1" x14ac:dyDescent="0.3">
      <c r="B65" s="8" t="s">
        <v>2</v>
      </c>
      <c r="C65" s="191">
        <v>4.4552574217760688</v>
      </c>
      <c r="D65" s="50">
        <f t="shared" si="1"/>
        <v>0.13544482275899669</v>
      </c>
      <c r="E65" s="181">
        <v>54709</v>
      </c>
      <c r="F65" s="176">
        <v>4.4751743121243441</v>
      </c>
      <c r="G65" s="50">
        <f t="shared" si="2"/>
        <v>0.13512943722003684</v>
      </c>
      <c r="H65" s="194">
        <v>49981.514014742083</v>
      </c>
      <c r="I65" s="209">
        <v>4.43</v>
      </c>
      <c r="J65" s="50">
        <f t="shared" si="3"/>
        <v>0.13603918125235531</v>
      </c>
      <c r="K65" s="194">
        <v>50031.654138170081</v>
      </c>
      <c r="L65" s="209">
        <v>4.26</v>
      </c>
      <c r="M65" s="50">
        <f t="shared" si="5"/>
        <v>0.1390391712119339</v>
      </c>
      <c r="N65" s="211">
        <v>49641</v>
      </c>
      <c r="O65" s="209">
        <v>4.1162000000000001</v>
      </c>
      <c r="P65" s="50">
        <f t="shared" si="4"/>
        <v>0.14174486475318104</v>
      </c>
      <c r="Q65" s="211">
        <v>46136</v>
      </c>
      <c r="R65" s="209">
        <v>3.99</v>
      </c>
      <c r="S65" s="94">
        <f t="shared" si="6"/>
        <v>0.144467858617019</v>
      </c>
      <c r="T65" s="211">
        <v>44720</v>
      </c>
      <c r="U65" s="209">
        <v>4.2320000000000002</v>
      </c>
      <c r="V65" s="50">
        <f t="shared" si="7"/>
        <v>0.13958336081902978</v>
      </c>
      <c r="W65" s="211">
        <v>47386</v>
      </c>
      <c r="X65" s="148">
        <v>4.2801</v>
      </c>
      <c r="Y65" s="146">
        <f t="shared" si="8"/>
        <v>0.13869500126378007</v>
      </c>
      <c r="Z65" s="151">
        <v>47910</v>
      </c>
    </row>
    <row r="66" spans="1:38" hidden="1" x14ac:dyDescent="0.3">
      <c r="B66" s="8" t="s">
        <v>5</v>
      </c>
      <c r="C66" s="191">
        <v>3.4325015585377985</v>
      </c>
      <c r="D66" s="50">
        <f t="shared" si="1"/>
        <v>0.10435189736596542</v>
      </c>
      <c r="E66" s="181">
        <v>38533</v>
      </c>
      <c r="F66" s="176">
        <v>3.4325015585377985</v>
      </c>
      <c r="G66" s="50">
        <f t="shared" si="2"/>
        <v>0.10364557255467736</v>
      </c>
      <c r="H66" s="194">
        <v>38533.262496145326</v>
      </c>
      <c r="I66" s="209">
        <v>3.43</v>
      </c>
      <c r="J66" s="50">
        <f t="shared" si="3"/>
        <v>0.10533056245949859</v>
      </c>
      <c r="K66" s="194">
        <v>38533.262496145326</v>
      </c>
      <c r="L66" s="209">
        <v>3.4325000000000001</v>
      </c>
      <c r="M66" s="50">
        <f t="shared" si="5"/>
        <v>0.11203097539553125</v>
      </c>
      <c r="N66" s="211">
        <v>38533</v>
      </c>
      <c r="O66" s="209">
        <v>3.4325000000000001</v>
      </c>
      <c r="P66" s="50">
        <f t="shared" si="4"/>
        <v>0.11820107095507844</v>
      </c>
      <c r="Q66" s="211">
        <v>38533</v>
      </c>
      <c r="R66" s="209">
        <v>3.4325000000000001</v>
      </c>
      <c r="S66" s="94">
        <f t="shared" si="6"/>
        <v>0.12428218664233526</v>
      </c>
      <c r="T66" s="211">
        <v>38533</v>
      </c>
      <c r="U66" s="209">
        <v>3.4325000000000001</v>
      </c>
      <c r="V66" s="50">
        <f t="shared" si="7"/>
        <v>0.11321358365106798</v>
      </c>
      <c r="W66" s="211">
        <v>38533</v>
      </c>
      <c r="X66" s="148">
        <v>3.4325000000000001</v>
      </c>
      <c r="Y66" s="146">
        <f t="shared" si="8"/>
        <v>0.11122884788624683</v>
      </c>
      <c r="Z66" s="151">
        <v>38533</v>
      </c>
    </row>
    <row r="67" spans="1:38" hidden="1" x14ac:dyDescent="0.3">
      <c r="B67" s="8" t="s">
        <v>4</v>
      </c>
      <c r="C67" s="191">
        <v>2.7761587385974873</v>
      </c>
      <c r="D67" s="50">
        <f t="shared" si="1"/>
        <v>8.4398339467953623E-2</v>
      </c>
      <c r="E67" s="181">
        <v>31165</v>
      </c>
      <c r="F67" s="176">
        <v>2.7761587385974873</v>
      </c>
      <c r="G67" s="50">
        <f t="shared" si="2"/>
        <v>8.382707394521316E-2</v>
      </c>
      <c r="H67" s="194">
        <v>31165.15799949539</v>
      </c>
      <c r="I67" s="209">
        <v>2.7761587385974873</v>
      </c>
      <c r="J67" s="50">
        <f t="shared" si="3"/>
        <v>8.5252000412048237E-2</v>
      </c>
      <c r="K67" s="194">
        <v>31165.15799949539</v>
      </c>
      <c r="L67" s="209">
        <v>2.7761587385974873</v>
      </c>
      <c r="M67" s="50">
        <f t="shared" si="5"/>
        <v>9.0609110367925474E-2</v>
      </c>
      <c r="N67" s="211">
        <v>31165</v>
      </c>
      <c r="O67" s="209">
        <v>2.7761999999999998</v>
      </c>
      <c r="P67" s="50">
        <f t="shared" si="4"/>
        <v>9.5600819573339768E-2</v>
      </c>
      <c r="Q67" s="211">
        <v>31165</v>
      </c>
      <c r="R67" s="209">
        <v>2.7761999999999998</v>
      </c>
      <c r="S67" s="94">
        <f t="shared" si="6"/>
        <v>0.10051921531142056</v>
      </c>
      <c r="T67" s="211">
        <v>31165</v>
      </c>
      <c r="U67" s="209">
        <v>2.7761999999999998</v>
      </c>
      <c r="V67" s="50">
        <f t="shared" si="7"/>
        <v>9.1566948559969386E-2</v>
      </c>
      <c r="W67" s="211">
        <v>31165</v>
      </c>
      <c r="X67" s="148">
        <v>2.7761999999999998</v>
      </c>
      <c r="Y67" s="146">
        <f t="shared" si="8"/>
        <v>8.9961697742694371E-2</v>
      </c>
      <c r="Z67" s="151">
        <v>31165</v>
      </c>
    </row>
    <row r="68" spans="1:38" hidden="1" x14ac:dyDescent="0.3">
      <c r="B68" s="9" t="s">
        <v>8</v>
      </c>
      <c r="C68" s="191">
        <v>1.113880875</v>
      </c>
      <c r="D68" s="50">
        <f t="shared" si="1"/>
        <v>3.3863227958861181E-2</v>
      </c>
      <c r="E68" s="181">
        <v>11808</v>
      </c>
      <c r="F68" s="176">
        <v>1.2729676649999999</v>
      </c>
      <c r="G68" s="50">
        <f t="shared" si="2"/>
        <v>3.8437699220949334E-2</v>
      </c>
      <c r="H68" s="194">
        <v>11808.043869250001</v>
      </c>
      <c r="I68" s="209">
        <v>1.2729676649999999</v>
      </c>
      <c r="J68" s="50">
        <f t="shared" si="3"/>
        <v>3.9091078760117949E-2</v>
      </c>
      <c r="K68" s="194">
        <v>11808.043869250001</v>
      </c>
      <c r="L68" s="209">
        <v>1.2729676649999999</v>
      </c>
      <c r="M68" s="50">
        <f t="shared" si="5"/>
        <v>4.1547504488542421E-2</v>
      </c>
      <c r="N68" s="211">
        <v>13181</v>
      </c>
      <c r="O68" s="209">
        <v>1.2729999999999999</v>
      </c>
      <c r="P68" s="50">
        <f t="shared" si="4"/>
        <v>4.3836842920849189E-2</v>
      </c>
      <c r="Q68" s="211">
        <v>13181</v>
      </c>
      <c r="R68" s="209">
        <v>1.2976000000000001</v>
      </c>
      <c r="S68" s="94">
        <f t="shared" si="6"/>
        <v>4.6982830411389433E-2</v>
      </c>
      <c r="T68" s="211">
        <v>13030</v>
      </c>
      <c r="U68" s="209">
        <v>1.2976000000000001</v>
      </c>
      <c r="V68" s="50">
        <f t="shared" si="7"/>
        <v>4.2798527646212912E-2</v>
      </c>
      <c r="W68" s="211">
        <v>13030</v>
      </c>
      <c r="X68" s="148">
        <v>1.2976000000000001</v>
      </c>
      <c r="Y68" s="146">
        <f t="shared" si="8"/>
        <v>4.2048231031957435E-2</v>
      </c>
      <c r="Z68" s="151">
        <v>13030</v>
      </c>
    </row>
    <row r="69" spans="1:38" hidden="1" x14ac:dyDescent="0.3">
      <c r="B69" s="9" t="s">
        <v>10</v>
      </c>
      <c r="C69" s="191">
        <v>0.51250469457797909</v>
      </c>
      <c r="D69" s="50">
        <f t="shared" si="1"/>
        <v>1.5580717554272249E-2</v>
      </c>
      <c r="E69" s="181">
        <v>6110</v>
      </c>
      <c r="F69" s="176">
        <v>0.51250469457797909</v>
      </c>
      <c r="G69" s="50">
        <f t="shared" si="2"/>
        <v>1.5475256631528709E-2</v>
      </c>
      <c r="H69" s="194">
        <v>6109.5355010751964</v>
      </c>
      <c r="I69" s="209">
        <v>0.38</v>
      </c>
      <c r="J69" s="50">
        <f t="shared" si="3"/>
        <v>1.1669275141285559E-2</v>
      </c>
      <c r="K69" s="194">
        <v>6109.5355010751964</v>
      </c>
      <c r="L69" s="209">
        <v>0.38440000000000002</v>
      </c>
      <c r="M69" s="50">
        <f t="shared" si="5"/>
        <v>1.2546163712175444E-2</v>
      </c>
      <c r="N69" s="211">
        <v>4479</v>
      </c>
      <c r="O69" s="209">
        <v>0.38440000000000002</v>
      </c>
      <c r="P69" s="50">
        <f t="shared" si="4"/>
        <v>1.3237142512784314E-2</v>
      </c>
      <c r="Q69" s="211">
        <v>4479</v>
      </c>
      <c r="R69" s="209">
        <v>0.38440000000000002</v>
      </c>
      <c r="S69" s="94">
        <f t="shared" si="6"/>
        <v>1.3918156604607042E-2</v>
      </c>
      <c r="T69" s="211">
        <v>4479</v>
      </c>
      <c r="U69" s="209">
        <v>0.30659999999999998</v>
      </c>
      <c r="V69" s="50">
        <f t="shared" si="7"/>
        <v>1.0112537435518557E-2</v>
      </c>
      <c r="W69" s="211">
        <v>3383</v>
      </c>
      <c r="X69" s="148">
        <v>0.30659999999999998</v>
      </c>
      <c r="Y69" s="146">
        <f t="shared" si="8"/>
        <v>9.9352555752143558E-3</v>
      </c>
      <c r="Z69" s="151">
        <v>3383</v>
      </c>
    </row>
    <row r="70" spans="1:38" hidden="1" x14ac:dyDescent="0.3">
      <c r="B70" s="9" t="s">
        <v>19</v>
      </c>
      <c r="C70" s="192">
        <v>0</v>
      </c>
      <c r="D70" s="50">
        <f t="shared" si="1"/>
        <v>0</v>
      </c>
      <c r="E70" s="181">
        <v>0</v>
      </c>
      <c r="F70" s="203">
        <v>0</v>
      </c>
      <c r="G70" s="50">
        <f t="shared" si="2"/>
        <v>0</v>
      </c>
      <c r="H70" s="195">
        <v>0</v>
      </c>
      <c r="I70" s="209">
        <v>0</v>
      </c>
      <c r="J70" s="50">
        <f t="shared" si="3"/>
        <v>0</v>
      </c>
      <c r="K70" s="195">
        <v>0</v>
      </c>
      <c r="L70" s="209">
        <v>0</v>
      </c>
      <c r="M70" s="51">
        <f t="shared" si="5"/>
        <v>0</v>
      </c>
      <c r="N70" s="212">
        <v>0</v>
      </c>
      <c r="O70" s="209">
        <v>0</v>
      </c>
      <c r="P70" s="50">
        <f>O70/$R$72</f>
        <v>0</v>
      </c>
      <c r="Q70" s="212">
        <v>0</v>
      </c>
      <c r="R70" s="209">
        <v>0</v>
      </c>
      <c r="S70" s="96">
        <f t="shared" si="6"/>
        <v>0</v>
      </c>
      <c r="T70" s="212">
        <v>0</v>
      </c>
      <c r="U70" s="209">
        <v>0</v>
      </c>
      <c r="V70" s="51">
        <f t="shared" si="7"/>
        <v>0</v>
      </c>
      <c r="W70" s="212">
        <v>0</v>
      </c>
      <c r="X70" s="148">
        <v>0</v>
      </c>
      <c r="Y70" s="147">
        <f t="shared" si="8"/>
        <v>0</v>
      </c>
      <c r="Z70" s="152">
        <v>0</v>
      </c>
    </row>
    <row r="71" spans="1:38" s="44" customFormat="1" ht="7.5" hidden="1" customHeight="1" x14ac:dyDescent="0.3">
      <c r="B71" s="7"/>
      <c r="C71" s="7"/>
      <c r="D71" s="7"/>
      <c r="E71" s="67"/>
      <c r="F71" s="7"/>
      <c r="G71" s="7"/>
      <c r="H71" s="67"/>
      <c r="I71" s="7"/>
      <c r="J71" s="7"/>
      <c r="K71" s="67"/>
      <c r="L71" s="7"/>
      <c r="M71" s="8"/>
      <c r="N71" s="67"/>
      <c r="O71" s="7"/>
      <c r="P71" s="7"/>
      <c r="Q71" s="67"/>
      <c r="R71" s="7"/>
      <c r="S71" s="7"/>
      <c r="T71" s="67"/>
      <c r="U71" s="7"/>
      <c r="V71" s="8"/>
      <c r="W71" s="67"/>
      <c r="X71" s="42"/>
      <c r="Y71" s="9"/>
      <c r="Z71" s="67"/>
    </row>
    <row r="72" spans="1:38" hidden="1" x14ac:dyDescent="0.3">
      <c r="B72" s="10" t="s">
        <v>7</v>
      </c>
      <c r="C72" s="49">
        <f>+C62+C63+C64+C65+C66+C67+C68+C118</f>
        <v>32.89352321501071</v>
      </c>
      <c r="D72" s="52">
        <f>+D62+D63+D64+D65+D66+D67+D68+D118</f>
        <v>1</v>
      </c>
      <c r="E72" s="57">
        <f>SUM(E62:E71)</f>
        <v>422209</v>
      </c>
      <c r="F72" s="49">
        <f>+F62+F63+F64+F65+F66+F67+F68+F118</f>
        <v>33.117686302779703</v>
      </c>
      <c r="G72" s="52">
        <f>+G62+G63+G64+G65+G66+G67+G68+G118</f>
        <v>1</v>
      </c>
      <c r="H72" s="57">
        <f>SUM(H62:H71)</f>
        <v>368996.01108714548</v>
      </c>
      <c r="I72" s="49">
        <f>+I62+I63+I64+I65+I66+I67+I68+I118</f>
        <v>32.564147764034715</v>
      </c>
      <c r="J72" s="52">
        <f>+J62+J63+J64+J65+J66+J67+J68+J118</f>
        <v>0.99999999999999978</v>
      </c>
      <c r="K72" s="57">
        <f>SUM(K62:K71)</f>
        <v>369560.33436714543</v>
      </c>
      <c r="L72" s="49">
        <f>+L62+L63+L64+L65+L66+L67+L68+L118</f>
        <v>30.638847764034708</v>
      </c>
      <c r="M72" s="52">
        <f>+M62+M63+M64+M65+M66+M67+M68+M118</f>
        <v>1.0000000000000002</v>
      </c>
      <c r="N72" s="57">
        <f>SUM(N62:N71)</f>
        <v>364671</v>
      </c>
      <c r="O72" s="49">
        <f>+O62+O63+O64+O65+O66+O67+O68+O118</f>
        <v>29.039499999999997</v>
      </c>
      <c r="P72" s="52">
        <f>+P62+P63+P64+P65+P66+P67+P68+P118</f>
        <v>1.0000000000000002</v>
      </c>
      <c r="Q72" s="57">
        <f>SUM(Q62:Q71)</f>
        <v>325230</v>
      </c>
      <c r="R72" s="49">
        <f>+R62+R63+R64+R65+R66+R67+R68+R118</f>
        <v>27.618599999999997</v>
      </c>
      <c r="S72" s="52">
        <f>+S62+S63+S64+S65+S66+S67+S68+S118</f>
        <v>1.0000000000000002</v>
      </c>
      <c r="T72" s="57">
        <f>SUM(T62:T71)</f>
        <v>309292</v>
      </c>
      <c r="U72" s="49">
        <f>+U62+U63+U64+U65+U66+U67+U68+U118</f>
        <v>30.3188</v>
      </c>
      <c r="V72" s="52">
        <f>+V62+V63+V64+V65+V66+V67+V68+V118</f>
        <v>0.99999999999999989</v>
      </c>
      <c r="W72" s="57">
        <f>SUM(W62:W71)</f>
        <v>338961</v>
      </c>
      <c r="X72" s="78">
        <f>+X62+X63+X64+X65+X66+X67+X68+X118</f>
        <v>30.8598</v>
      </c>
      <c r="Y72" s="82">
        <f>+Y62+Y63+Y64+Y65+Y66+Y67+Y68+Y118</f>
        <v>1</v>
      </c>
      <c r="Z72" s="57">
        <f>SUM(Z62:Z71)</f>
        <v>344859</v>
      </c>
    </row>
    <row r="73" spans="1:38" s="87" customFormat="1" x14ac:dyDescent="0.3">
      <c r="A73" s="87" t="s">
        <v>46</v>
      </c>
    </row>
    <row r="74" spans="1:38" s="16" customFormat="1" x14ac:dyDescent="0.3">
      <c r="A74" s="220" t="s">
        <v>20</v>
      </c>
      <c r="C74" s="221" t="s">
        <v>39</v>
      </c>
      <c r="D74" s="221" t="s">
        <v>49</v>
      </c>
      <c r="E74" s="221" t="s">
        <v>40</v>
      </c>
      <c r="F74" s="221" t="s">
        <v>41</v>
      </c>
      <c r="G74" s="221" t="s">
        <v>42</v>
      </c>
      <c r="H74" s="221" t="s">
        <v>43</v>
      </c>
      <c r="I74" s="221" t="s">
        <v>44</v>
      </c>
      <c r="J74" s="221" t="s">
        <v>45</v>
      </c>
      <c r="K74" s="221" t="s">
        <v>50</v>
      </c>
      <c r="L74" s="221" t="s">
        <v>51</v>
      </c>
      <c r="M74" s="221" t="s">
        <v>52</v>
      </c>
      <c r="N74" s="221" t="s">
        <v>53</v>
      </c>
      <c r="O74" s="221" t="s">
        <v>54</v>
      </c>
      <c r="P74" s="221" t="s">
        <v>55</v>
      </c>
      <c r="Q74" s="221" t="s">
        <v>56</v>
      </c>
      <c r="R74" s="221" t="s">
        <v>58</v>
      </c>
      <c r="S74" s="221" t="s">
        <v>59</v>
      </c>
      <c r="T74" s="221" t="s">
        <v>60</v>
      </c>
      <c r="U74" s="221" t="s">
        <v>61</v>
      </c>
      <c r="V74" s="221" t="s">
        <v>62</v>
      </c>
      <c r="W74" s="223" t="s">
        <v>68</v>
      </c>
      <c r="X74" s="232" t="s">
        <v>69</v>
      </c>
      <c r="Y74" s="232" t="s">
        <v>70</v>
      </c>
      <c r="Z74" s="232" t="s">
        <v>71</v>
      </c>
      <c r="AA74" s="232" t="s">
        <v>72</v>
      </c>
      <c r="AB74" s="232" t="s">
        <v>73</v>
      </c>
      <c r="AC74" s="232" t="s">
        <v>74</v>
      </c>
      <c r="AD74" s="223" t="s">
        <v>75</v>
      </c>
      <c r="AE74" s="232" t="s">
        <v>76</v>
      </c>
      <c r="AF74" s="232" t="s">
        <v>77</v>
      </c>
      <c r="AG74" s="232" t="s">
        <v>78</v>
      </c>
      <c r="AH74" s="232" t="s">
        <v>79</v>
      </c>
      <c r="AI74" s="232" t="s">
        <v>80</v>
      </c>
      <c r="AJ74" s="223" t="s">
        <v>81</v>
      </c>
      <c r="AK74" s="223" t="s">
        <v>82</v>
      </c>
      <c r="AL74" s="223" t="s">
        <v>83</v>
      </c>
    </row>
    <row r="75" spans="1:38" s="16" customFormat="1" x14ac:dyDescent="0.3">
      <c r="B75" s="16" t="s">
        <v>0</v>
      </c>
      <c r="C75" s="209">
        <v>5.3800802021704479</v>
      </c>
      <c r="D75" s="209">
        <v>4.1268753806704481</v>
      </c>
      <c r="E75" s="209">
        <v>4.97</v>
      </c>
      <c r="F75" s="209">
        <v>4.1538000000000004</v>
      </c>
      <c r="G75" s="209">
        <v>4.2645999999999997</v>
      </c>
      <c r="H75" s="209">
        <v>2.3578999999999999</v>
      </c>
      <c r="I75" s="209">
        <v>4.7949999999999999</v>
      </c>
      <c r="J75" s="209">
        <v>5.1612</v>
      </c>
      <c r="K75" s="209">
        <v>6.4477000000000002</v>
      </c>
      <c r="L75" s="209">
        <v>7.2702999999999998</v>
      </c>
      <c r="M75" s="209">
        <v>6.2843</v>
      </c>
      <c r="N75" s="209">
        <v>5.7384000000000004</v>
      </c>
      <c r="O75" s="225">
        <v>8.4337999999999997</v>
      </c>
      <c r="P75" s="225">
        <v>9.5048999999999992</v>
      </c>
      <c r="Q75" s="225">
        <v>9.3809000000000005</v>
      </c>
      <c r="R75" s="225">
        <v>10.5639</v>
      </c>
      <c r="S75" s="225">
        <v>8.2268000000000008</v>
      </c>
      <c r="T75" s="225">
        <v>8.7378999999999998</v>
      </c>
      <c r="U75" s="17">
        <v>7.4005999999999998</v>
      </c>
      <c r="V75" s="17">
        <v>8.2012</v>
      </c>
      <c r="W75" s="17">
        <v>8.9659999999999993</v>
      </c>
      <c r="X75" s="173">
        <v>3.8717000000000001</v>
      </c>
      <c r="Y75" s="173">
        <v>6.6315999999999997</v>
      </c>
      <c r="Z75" s="173">
        <v>4.8235999999999999</v>
      </c>
      <c r="AA75" s="173">
        <v>6.6981000000000002</v>
      </c>
      <c r="AB75" s="173">
        <v>7.1634000000000002</v>
      </c>
      <c r="AC75" s="25">
        <v>7.6807999999999996</v>
      </c>
      <c r="AD75" s="25">
        <v>8.6155000000000008</v>
      </c>
      <c r="AE75" s="25">
        <v>12.223599999999999</v>
      </c>
      <c r="AF75" s="25">
        <v>16.081800000000001</v>
      </c>
      <c r="AG75" s="25">
        <v>14.64</v>
      </c>
      <c r="AH75" s="25">
        <v>11.007999999999999</v>
      </c>
      <c r="AI75" s="25">
        <v>15.901</v>
      </c>
      <c r="AJ75" s="25">
        <v>12.115500000000001</v>
      </c>
      <c r="AK75" s="25">
        <v>10.9603</v>
      </c>
      <c r="AL75" s="25">
        <v>14.2254</v>
      </c>
    </row>
    <row r="76" spans="1:38" s="16" customFormat="1" x14ac:dyDescent="0.3">
      <c r="B76" s="16" t="s">
        <v>1</v>
      </c>
      <c r="C76" s="209">
        <v>10.628118363913707</v>
      </c>
      <c r="D76" s="209">
        <v>11.926482592834429</v>
      </c>
      <c r="E76" s="209">
        <v>10.71</v>
      </c>
      <c r="F76" s="209">
        <v>9.7639999999999993</v>
      </c>
      <c r="G76" s="209">
        <v>8.1975999999999996</v>
      </c>
      <c r="H76" s="209">
        <v>8.7850000000000001</v>
      </c>
      <c r="I76" s="209">
        <v>8.8839000000000006</v>
      </c>
      <c r="J76" s="209">
        <v>9.0106000000000002</v>
      </c>
      <c r="K76" s="209">
        <v>8.0701999999999998</v>
      </c>
      <c r="L76" s="209">
        <v>7.8471000000000002</v>
      </c>
      <c r="M76" s="209">
        <v>8.2928999999999995</v>
      </c>
      <c r="N76" s="209">
        <v>9.6130999999999993</v>
      </c>
      <c r="O76" s="225">
        <v>8.9923000000000002</v>
      </c>
      <c r="P76" s="225">
        <v>9.3598999999999997</v>
      </c>
      <c r="Q76" s="225">
        <v>8.5479000000000003</v>
      </c>
      <c r="R76" s="225">
        <v>8.8323999999999998</v>
      </c>
      <c r="S76" s="225">
        <v>6.9854000000000003</v>
      </c>
      <c r="T76" s="225">
        <v>8.7535000000000007</v>
      </c>
      <c r="U76" s="17">
        <v>7.8139000000000003</v>
      </c>
      <c r="V76" s="17">
        <v>8.1867999999999999</v>
      </c>
      <c r="W76" s="17">
        <v>8.4776000000000007</v>
      </c>
      <c r="X76" s="173">
        <v>7.4389000000000003</v>
      </c>
      <c r="Y76" s="173">
        <v>8.4138000000000002</v>
      </c>
      <c r="Z76" s="173">
        <v>8.8043999999999993</v>
      </c>
      <c r="AA76" s="173">
        <v>8.7042000000000002</v>
      </c>
      <c r="AB76" s="173">
        <v>9.9959000000000007</v>
      </c>
      <c r="AC76" s="25">
        <v>11.2887</v>
      </c>
      <c r="AD76" s="25">
        <v>11.9003</v>
      </c>
      <c r="AE76" s="25">
        <v>10.4863</v>
      </c>
      <c r="AF76" s="25">
        <v>14.2555</v>
      </c>
      <c r="AG76" s="25">
        <v>12.116199999999999</v>
      </c>
      <c r="AH76" s="25">
        <v>13.4719</v>
      </c>
      <c r="AI76" s="25">
        <v>9.3184000000000005</v>
      </c>
      <c r="AJ76" s="25">
        <v>9.907</v>
      </c>
      <c r="AK76" s="25">
        <v>10.109299999999999</v>
      </c>
      <c r="AL76" s="25">
        <v>10.5223</v>
      </c>
    </row>
    <row r="77" spans="1:38" s="16" customFormat="1" x14ac:dyDescent="0.3">
      <c r="B77" s="16" t="s">
        <v>3</v>
      </c>
      <c r="C77" s="209">
        <v>4.5950213604372205</v>
      </c>
      <c r="D77" s="209">
        <v>4.5950213604372205</v>
      </c>
      <c r="E77" s="209">
        <v>4.5950213604372205</v>
      </c>
      <c r="F77" s="209">
        <v>4.5950213604372205</v>
      </c>
      <c r="G77" s="209">
        <v>4.5949999999999998</v>
      </c>
      <c r="H77" s="209">
        <v>4.5949999999999998</v>
      </c>
      <c r="I77" s="209">
        <v>4.5949999999999998</v>
      </c>
      <c r="J77" s="209">
        <v>4.5949999999999998</v>
      </c>
      <c r="K77" s="209">
        <v>4.5949999999999998</v>
      </c>
      <c r="L77" s="209">
        <v>4.5949999999999998</v>
      </c>
      <c r="M77" s="209">
        <v>4.5949999999999998</v>
      </c>
      <c r="N77" s="209">
        <v>4.5949999999999998</v>
      </c>
      <c r="O77" s="225">
        <v>4.5949999999999998</v>
      </c>
      <c r="P77" s="225">
        <v>4.5949999999999998</v>
      </c>
      <c r="Q77" s="225">
        <v>4.5949999999999998</v>
      </c>
      <c r="R77" s="225">
        <v>6.0110999999999999</v>
      </c>
      <c r="S77" s="225">
        <v>6.0110999999999999</v>
      </c>
      <c r="T77" s="225">
        <v>6.0110999999999999</v>
      </c>
      <c r="U77" s="17">
        <v>6.0110999999999999</v>
      </c>
      <c r="V77" s="17">
        <v>6.0110999999999999</v>
      </c>
      <c r="W77" s="17">
        <v>6.0110999999999999</v>
      </c>
      <c r="X77" s="173">
        <v>6.0110999999999999</v>
      </c>
      <c r="Y77" s="173">
        <v>6.0110999999999999</v>
      </c>
      <c r="Z77" s="173">
        <v>6.5640000000000001</v>
      </c>
      <c r="AA77" s="173">
        <v>6.5640000000000001</v>
      </c>
      <c r="AB77" s="173">
        <v>6.5640000000000001</v>
      </c>
      <c r="AC77" s="25">
        <v>6.5640000000000001</v>
      </c>
      <c r="AD77" s="25">
        <v>6.5640000000000001</v>
      </c>
      <c r="AE77" s="25">
        <v>6.5640000000000001</v>
      </c>
      <c r="AF77" s="25">
        <v>6.5640000000000001</v>
      </c>
      <c r="AG77" s="25">
        <v>6.5640000000000001</v>
      </c>
      <c r="AH77" s="25">
        <v>6.5640000000000001</v>
      </c>
      <c r="AI77" s="25">
        <v>6.5640000000000001</v>
      </c>
      <c r="AJ77" s="25">
        <v>6.5640000000000001</v>
      </c>
      <c r="AK77" s="25">
        <v>6.5640000000000001</v>
      </c>
      <c r="AL77" s="25">
        <v>6.5640000000000001</v>
      </c>
    </row>
    <row r="78" spans="1:38" s="16" customFormat="1" x14ac:dyDescent="0.3">
      <c r="B78" s="16" t="s">
        <v>2</v>
      </c>
      <c r="C78" s="209">
        <v>4.4552574217760688</v>
      </c>
      <c r="D78" s="209">
        <v>4.4751743121243441</v>
      </c>
      <c r="E78" s="209">
        <v>4.43</v>
      </c>
      <c r="F78" s="209">
        <v>4.26</v>
      </c>
      <c r="G78" s="209">
        <v>4.1162000000000001</v>
      </c>
      <c r="H78" s="209">
        <v>3.99</v>
      </c>
      <c r="I78" s="209">
        <v>4.2320000000000002</v>
      </c>
      <c r="J78" s="209">
        <v>4.2801</v>
      </c>
      <c r="K78" s="209">
        <v>4.3137999999999996</v>
      </c>
      <c r="L78" s="209">
        <v>4.3747999999999996</v>
      </c>
      <c r="M78" s="209">
        <v>4.4139999999999997</v>
      </c>
      <c r="N78" s="209">
        <v>4.4894999999999996</v>
      </c>
      <c r="O78" s="225">
        <v>4.6917999999999997</v>
      </c>
      <c r="P78" s="225">
        <v>4.7777000000000003</v>
      </c>
      <c r="Q78" s="225">
        <v>4.6896000000000004</v>
      </c>
      <c r="R78" s="225">
        <v>4.3273000000000001</v>
      </c>
      <c r="S78" s="225">
        <v>3.9192</v>
      </c>
      <c r="T78" s="225">
        <v>4.1332000000000004</v>
      </c>
      <c r="U78" s="17">
        <v>3.9119999999999999</v>
      </c>
      <c r="V78" s="17">
        <v>4.0263999999999998</v>
      </c>
      <c r="W78" s="17">
        <v>4.1406000000000001</v>
      </c>
      <c r="X78" s="173">
        <v>3.4849999999999999</v>
      </c>
      <c r="Y78" s="173">
        <v>3.8452999999999999</v>
      </c>
      <c r="Z78" s="173">
        <v>3.7040999999999999</v>
      </c>
      <c r="AA78" s="173">
        <v>3.8771</v>
      </c>
      <c r="AB78" s="173">
        <v>4.0228000000000002</v>
      </c>
      <c r="AC78" s="25">
        <v>4.2042999999999999</v>
      </c>
      <c r="AD78" s="25">
        <v>4.3517000000000001</v>
      </c>
      <c r="AE78" s="25">
        <v>4.6605999999999996</v>
      </c>
      <c r="AF78" s="25">
        <v>5.431</v>
      </c>
      <c r="AG78" s="25">
        <v>5.0873999999999997</v>
      </c>
      <c r="AH78" s="25">
        <v>4.8651999999999997</v>
      </c>
      <c r="AI78" s="25">
        <v>4.9311999999999996</v>
      </c>
      <c r="AJ78" s="25">
        <v>4.6311</v>
      </c>
      <c r="AK78" s="25">
        <v>4.5427</v>
      </c>
      <c r="AL78" s="25">
        <v>4.9012000000000002</v>
      </c>
    </row>
    <row r="79" spans="1:38" s="16" customFormat="1" x14ac:dyDescent="0.3">
      <c r="B79" s="16" t="s">
        <v>5</v>
      </c>
      <c r="C79" s="209">
        <v>3.4325015585377985</v>
      </c>
      <c r="D79" s="209">
        <v>3.4325015585377985</v>
      </c>
      <c r="E79" s="209">
        <v>3.43</v>
      </c>
      <c r="F79" s="209">
        <v>3.4325000000000001</v>
      </c>
      <c r="G79" s="209">
        <v>3.4325000000000001</v>
      </c>
      <c r="H79" s="209">
        <v>3.4325000000000001</v>
      </c>
      <c r="I79" s="209">
        <v>3.4325000000000001</v>
      </c>
      <c r="J79" s="209">
        <v>3.4325000000000001</v>
      </c>
      <c r="K79" s="209">
        <v>3.4325000000000001</v>
      </c>
      <c r="L79" s="209">
        <v>3.4325000000000001</v>
      </c>
      <c r="M79" s="209">
        <v>3.4325000000000001</v>
      </c>
      <c r="N79" s="209">
        <v>3.4325000000000001</v>
      </c>
      <c r="O79" s="225">
        <v>3.4325000000000001</v>
      </c>
      <c r="P79" s="225">
        <v>3.4325000000000001</v>
      </c>
      <c r="Q79" s="225">
        <v>3.4325000000000001</v>
      </c>
      <c r="R79" s="225">
        <v>3.5985999999999998</v>
      </c>
      <c r="S79" s="225">
        <v>3.5985999999999998</v>
      </c>
      <c r="T79" s="225">
        <v>3.5985999999999998</v>
      </c>
      <c r="U79" s="17">
        <v>3.5985999999999998</v>
      </c>
      <c r="V79" s="17">
        <v>3.5985999999999998</v>
      </c>
      <c r="W79" s="17">
        <v>3.5985999999999998</v>
      </c>
      <c r="X79" s="173">
        <v>3.5985999999999998</v>
      </c>
      <c r="Y79" s="173">
        <v>3.5985999999999998</v>
      </c>
      <c r="Z79" s="173">
        <v>3.6892999999999998</v>
      </c>
      <c r="AA79" s="173">
        <v>3.6892999999999998</v>
      </c>
      <c r="AB79" s="173">
        <v>3.6892999999999998</v>
      </c>
      <c r="AC79" s="25">
        <v>3.6892999999999998</v>
      </c>
      <c r="AD79" s="25">
        <v>3.6892999999999998</v>
      </c>
      <c r="AE79" s="25">
        <v>3.6892999999999998</v>
      </c>
      <c r="AF79" s="25">
        <v>3.6892999999999998</v>
      </c>
      <c r="AG79" s="25">
        <v>3.6892999999999998</v>
      </c>
      <c r="AH79" s="25">
        <v>3.6892999999999998</v>
      </c>
      <c r="AI79" s="25">
        <v>3.6892999999999998</v>
      </c>
      <c r="AJ79" s="25">
        <v>3.6892999999999998</v>
      </c>
      <c r="AK79" s="25">
        <v>3.6892999999999998</v>
      </c>
      <c r="AL79" s="25">
        <v>3.6892999999999998</v>
      </c>
    </row>
    <row r="80" spans="1:38" s="16" customFormat="1" x14ac:dyDescent="0.3">
      <c r="B80" s="16" t="s">
        <v>4</v>
      </c>
      <c r="C80" s="209">
        <v>2.7761587385974873</v>
      </c>
      <c r="D80" s="209">
        <v>2.7761587385974873</v>
      </c>
      <c r="E80" s="209">
        <v>2.7761587385974873</v>
      </c>
      <c r="F80" s="209">
        <v>2.7761587385974873</v>
      </c>
      <c r="G80" s="209">
        <v>2.7761999999999998</v>
      </c>
      <c r="H80" s="209">
        <v>2.7761999999999998</v>
      </c>
      <c r="I80" s="209">
        <v>2.7761999999999998</v>
      </c>
      <c r="J80" s="209">
        <v>2.7761999999999998</v>
      </c>
      <c r="K80" s="209">
        <v>2.7761999999999998</v>
      </c>
      <c r="L80" s="209">
        <v>2.7761999999999998</v>
      </c>
      <c r="M80" s="209">
        <v>2.7761999999999998</v>
      </c>
      <c r="N80" s="209">
        <v>2.7761999999999998</v>
      </c>
      <c r="O80" s="225">
        <v>2.7761999999999998</v>
      </c>
      <c r="P80" s="225">
        <v>2.7761999999999998</v>
      </c>
      <c r="Q80" s="225">
        <v>2.7761999999999998</v>
      </c>
      <c r="R80" s="225">
        <v>3.6114000000000002</v>
      </c>
      <c r="S80" s="225">
        <v>3.6114000000000002</v>
      </c>
      <c r="T80" s="225">
        <v>3.6114000000000002</v>
      </c>
      <c r="U80" s="17">
        <v>3.6114000000000002</v>
      </c>
      <c r="V80" s="17">
        <v>3.6114000000000002</v>
      </c>
      <c r="W80" s="17">
        <v>3.6114000000000002</v>
      </c>
      <c r="X80" s="173">
        <v>3.6114000000000002</v>
      </c>
      <c r="Y80" s="173">
        <v>3.6114000000000002</v>
      </c>
      <c r="Z80" s="173">
        <v>3.3557000000000001</v>
      </c>
      <c r="AA80" s="173">
        <v>3.3557000000000001</v>
      </c>
      <c r="AB80" s="173">
        <v>3.3557000000000001</v>
      </c>
      <c r="AC80" s="25">
        <v>3.3557000000000001</v>
      </c>
      <c r="AD80" s="25">
        <v>3.3557000000000001</v>
      </c>
      <c r="AE80" s="25">
        <v>3.3557000000000001</v>
      </c>
      <c r="AF80" s="25">
        <v>3.3557000000000001</v>
      </c>
      <c r="AG80" s="25">
        <v>3.3557000000000001</v>
      </c>
      <c r="AH80" s="25">
        <v>3.3557000000000001</v>
      </c>
      <c r="AI80" s="25">
        <v>3.3557000000000001</v>
      </c>
      <c r="AJ80" s="25">
        <v>3.3557000000000001</v>
      </c>
      <c r="AK80" s="25">
        <v>3.3557000000000001</v>
      </c>
      <c r="AL80" s="25">
        <v>3.3557000000000001</v>
      </c>
    </row>
    <row r="81" spans="1:38" s="16" customFormat="1" x14ac:dyDescent="0.3">
      <c r="B81" s="16" t="s">
        <v>8</v>
      </c>
      <c r="C81" s="209">
        <v>1.113880875</v>
      </c>
      <c r="D81" s="209">
        <v>1.2729676649999999</v>
      </c>
      <c r="E81" s="209">
        <v>1.2729676649999999</v>
      </c>
      <c r="F81" s="209">
        <v>1.2729676649999999</v>
      </c>
      <c r="G81" s="209">
        <v>1.2729999999999999</v>
      </c>
      <c r="H81" s="209">
        <v>1.2976000000000001</v>
      </c>
      <c r="I81" s="209">
        <v>1.2976000000000001</v>
      </c>
      <c r="J81" s="209">
        <v>1.2976000000000001</v>
      </c>
      <c r="K81" s="209">
        <v>1.2976000000000001</v>
      </c>
      <c r="L81" s="209">
        <v>1.3242</v>
      </c>
      <c r="M81" s="209">
        <v>0.57520000000000004</v>
      </c>
      <c r="N81" s="209">
        <v>0.57520000000000004</v>
      </c>
      <c r="O81" s="225">
        <v>0.57520000000000004</v>
      </c>
      <c r="P81" s="225">
        <v>0.91169999999999995</v>
      </c>
      <c r="Q81" s="225">
        <v>0.91169999999999995</v>
      </c>
      <c r="R81" s="225">
        <v>0.91169999999999995</v>
      </c>
      <c r="S81" s="225">
        <v>0.91169999999999995</v>
      </c>
      <c r="T81" s="225">
        <v>0.82709999999999995</v>
      </c>
      <c r="U81" s="17">
        <v>0.82630000000000003</v>
      </c>
      <c r="V81" s="17">
        <v>0.82630000000000003</v>
      </c>
      <c r="W81" s="17">
        <v>0.16869999999999999</v>
      </c>
      <c r="X81" s="173">
        <v>-0.42120000000000002</v>
      </c>
      <c r="Y81" s="173">
        <v>-0.42120000000000002</v>
      </c>
      <c r="Z81" s="173">
        <v>-0.42120000000000002</v>
      </c>
      <c r="AA81" s="173">
        <v>-0.42120000000000002</v>
      </c>
      <c r="AB81" s="173">
        <v>-2.7199999999999998E-2</v>
      </c>
      <c r="AC81" s="25">
        <v>-2.7199999999999998E-2</v>
      </c>
      <c r="AD81" s="25">
        <v>-2.7199999999999998E-2</v>
      </c>
      <c r="AE81" s="25">
        <v>0.94579999999999997</v>
      </c>
      <c r="AF81" s="25">
        <v>1.2490000000000001</v>
      </c>
      <c r="AG81" s="25">
        <v>1.2490000000000001</v>
      </c>
      <c r="AH81" s="25">
        <v>1.2490000000000001</v>
      </c>
      <c r="AI81" s="25">
        <v>1.1850000000000001</v>
      </c>
      <c r="AJ81" s="25">
        <v>1.3026</v>
      </c>
      <c r="AK81" s="25">
        <v>1.3026</v>
      </c>
      <c r="AL81" s="25">
        <v>1.3026</v>
      </c>
    </row>
    <row r="82" spans="1:38" s="16" customFormat="1" x14ac:dyDescent="0.3">
      <c r="B82" s="16" t="s">
        <v>10</v>
      </c>
      <c r="C82" s="209">
        <v>0.51250469457797909</v>
      </c>
      <c r="D82" s="209">
        <v>0.51250469457797909</v>
      </c>
      <c r="E82" s="209">
        <v>0.38</v>
      </c>
      <c r="F82" s="209">
        <v>0.38440000000000002</v>
      </c>
      <c r="G82" s="209">
        <v>0.38440000000000002</v>
      </c>
      <c r="H82" s="209">
        <v>0.38440000000000002</v>
      </c>
      <c r="I82" s="209">
        <v>0.30659999999999998</v>
      </c>
      <c r="J82" s="209">
        <v>0.30659999999999998</v>
      </c>
      <c r="K82" s="209">
        <v>0.30659999999999998</v>
      </c>
      <c r="L82" s="209">
        <v>0.30659999999999998</v>
      </c>
      <c r="M82" s="209">
        <v>0.4118</v>
      </c>
      <c r="N82" s="209">
        <v>0.4118</v>
      </c>
      <c r="O82" s="225">
        <v>0.4118</v>
      </c>
      <c r="P82" s="225">
        <v>0.4118</v>
      </c>
      <c r="Q82" s="225">
        <v>0.45779999999999998</v>
      </c>
      <c r="R82" s="225">
        <v>0.45779999999999998</v>
      </c>
      <c r="S82" s="225">
        <v>0.45779999999999998</v>
      </c>
      <c r="T82" s="225">
        <v>0.45779999999999998</v>
      </c>
      <c r="U82" s="17">
        <v>0.4703</v>
      </c>
      <c r="V82" s="17">
        <v>0.4703</v>
      </c>
      <c r="W82" s="17">
        <v>0.63439999999999996</v>
      </c>
      <c r="X82" s="173">
        <v>0.63439999999999996</v>
      </c>
      <c r="Y82" s="173">
        <v>0.57709999999999995</v>
      </c>
      <c r="Z82" s="173">
        <v>0.57709999999999995</v>
      </c>
      <c r="AA82" s="173">
        <v>0.57709999999999995</v>
      </c>
      <c r="AB82" s="173">
        <v>0.57709999999999995</v>
      </c>
      <c r="AC82" s="25">
        <v>0.6038</v>
      </c>
      <c r="AD82" s="25">
        <v>0.6038</v>
      </c>
      <c r="AE82" s="25">
        <v>0.6038</v>
      </c>
      <c r="AF82" s="25">
        <v>0.6038</v>
      </c>
      <c r="AG82" s="25">
        <v>0.63900000000000001</v>
      </c>
      <c r="AH82" s="25">
        <v>0.63900000000000001</v>
      </c>
      <c r="AI82" s="25">
        <v>0.63900000000000001</v>
      </c>
      <c r="AJ82" s="25">
        <v>0.63900000000000001</v>
      </c>
      <c r="AK82" s="25">
        <v>0.70009999999999994</v>
      </c>
      <c r="AL82" s="25">
        <v>0.70009999999999994</v>
      </c>
    </row>
    <row r="83" spans="1:38" s="16" customFormat="1" x14ac:dyDescent="0.3">
      <c r="B83" s="16" t="s">
        <v>19</v>
      </c>
      <c r="C83" s="209">
        <v>0</v>
      </c>
      <c r="D83" s="209">
        <v>0</v>
      </c>
      <c r="E83" s="209">
        <v>0</v>
      </c>
      <c r="F83" s="209">
        <v>0</v>
      </c>
      <c r="G83" s="209">
        <v>0</v>
      </c>
      <c r="H83" s="209">
        <v>0</v>
      </c>
      <c r="I83" s="209">
        <v>0</v>
      </c>
      <c r="J83" s="209">
        <v>0</v>
      </c>
      <c r="K83" s="209">
        <v>0</v>
      </c>
      <c r="L83" s="209">
        <v>0</v>
      </c>
      <c r="M83" s="209">
        <v>1.6173999999999999</v>
      </c>
      <c r="N83" s="209">
        <v>1.6173999999999999</v>
      </c>
      <c r="O83" s="225">
        <v>1.6173999999999999</v>
      </c>
      <c r="P83" s="225">
        <v>0.72309999999999997</v>
      </c>
      <c r="Q83" s="225">
        <v>0.72309999999999997</v>
      </c>
      <c r="R83" s="225">
        <v>0</v>
      </c>
      <c r="S83" s="225">
        <v>0</v>
      </c>
      <c r="T83" s="225">
        <v>0</v>
      </c>
      <c r="U83" s="17">
        <v>0</v>
      </c>
      <c r="V83" s="17">
        <v>0</v>
      </c>
      <c r="W83" s="17">
        <v>0.65749999999999997</v>
      </c>
      <c r="X83" s="173">
        <v>0.65749999999999997</v>
      </c>
      <c r="Y83" s="173">
        <v>0.65749999999999997</v>
      </c>
      <c r="Z83" s="173">
        <v>0.65749999999999997</v>
      </c>
      <c r="AA83" s="173">
        <v>0.65749999999999997</v>
      </c>
      <c r="AB83" s="173">
        <v>0</v>
      </c>
      <c r="AC83" s="25">
        <v>3.2599999999999997E-2</v>
      </c>
      <c r="AD83" s="25">
        <v>-2E-3</v>
      </c>
      <c r="AE83" s="25">
        <v>-1.6000000000000001E-3</v>
      </c>
      <c r="AF83" s="25">
        <v>-3.2000000000000001E-2</v>
      </c>
      <c r="AG83" s="25">
        <v>1.2999999999999999E-3</v>
      </c>
      <c r="AH83" s="25">
        <v>-6.9999999999999999E-4</v>
      </c>
      <c r="AI83" s="25">
        <v>2.9999999999999997E-4</v>
      </c>
      <c r="AJ83" s="25">
        <v>1.9E-3</v>
      </c>
      <c r="AK83" s="25">
        <v>5.5999999999999999E-3</v>
      </c>
      <c r="AL83" s="25">
        <v>4.4000000000000003E-3</v>
      </c>
    </row>
    <row r="84" spans="1:38" s="16" customFormat="1" x14ac:dyDescent="0.3">
      <c r="B84" s="16" t="s">
        <v>7</v>
      </c>
      <c r="C84" s="17">
        <f>SUM(C75:C83)</f>
        <v>32.89352321501071</v>
      </c>
      <c r="D84" s="17">
        <f t="shared" ref="D84:J84" si="9">SUM(D75:D83)</f>
        <v>33.117686302779703</v>
      </c>
      <c r="E84" s="17">
        <f t="shared" si="9"/>
        <v>32.564147764034715</v>
      </c>
      <c r="F84" s="17">
        <f t="shared" si="9"/>
        <v>30.638847764034708</v>
      </c>
      <c r="G84" s="17">
        <f t="shared" si="9"/>
        <v>29.039499999999997</v>
      </c>
      <c r="H84" s="17">
        <f t="shared" si="9"/>
        <v>27.618599999999997</v>
      </c>
      <c r="I84" s="17">
        <f t="shared" si="9"/>
        <v>30.3188</v>
      </c>
      <c r="J84" s="17">
        <f t="shared" si="9"/>
        <v>30.8598</v>
      </c>
      <c r="K84" s="17">
        <f t="shared" ref="K84:L84" si="10">SUM(K75:K83)</f>
        <v>31.239599999999999</v>
      </c>
      <c r="L84" s="17">
        <f t="shared" si="10"/>
        <v>31.9267</v>
      </c>
      <c r="M84" s="17">
        <f t="shared" ref="M84:P84" si="11">SUM(M75:M83)</f>
        <v>32.399299999999997</v>
      </c>
      <c r="N84" s="17">
        <f t="shared" si="11"/>
        <v>33.249099999999999</v>
      </c>
      <c r="O84" s="17">
        <f t="shared" si="11"/>
        <v>35.525999999999996</v>
      </c>
      <c r="P84" s="17">
        <f t="shared" si="11"/>
        <v>36.492800000000003</v>
      </c>
      <c r="Q84" s="17">
        <f t="shared" ref="Q84:U84" si="12">SUM(Q75:Q83)</f>
        <v>35.514700000000005</v>
      </c>
      <c r="R84" s="17">
        <f t="shared" si="12"/>
        <v>38.314200000000007</v>
      </c>
      <c r="S84" s="17">
        <f t="shared" si="12"/>
        <v>33.722000000000008</v>
      </c>
      <c r="T84" s="17">
        <f t="shared" si="12"/>
        <v>36.130600000000001</v>
      </c>
      <c r="U84" s="17">
        <f t="shared" si="12"/>
        <v>33.644200000000005</v>
      </c>
      <c r="V84" s="17">
        <f t="shared" ref="V84:Y84" si="13">SUM(V75:V83)</f>
        <v>34.932100000000005</v>
      </c>
      <c r="W84" s="17">
        <f t="shared" si="13"/>
        <v>36.265900000000002</v>
      </c>
      <c r="X84" s="173">
        <f t="shared" si="13"/>
        <v>28.8874</v>
      </c>
      <c r="Y84" s="173">
        <f t="shared" si="13"/>
        <v>32.925200000000004</v>
      </c>
      <c r="Z84" s="173">
        <f t="shared" ref="Z84:AA84" si="14">SUM(Z75:Z83)</f>
        <v>31.7545</v>
      </c>
      <c r="AA84" s="173">
        <f t="shared" si="14"/>
        <v>33.701799999999999</v>
      </c>
      <c r="AB84" s="173">
        <f t="shared" ref="AB84:AC84" si="15">SUM(AB75:AB83)</f>
        <v>35.341000000000001</v>
      </c>
      <c r="AC84" s="173">
        <f t="shared" si="15"/>
        <v>37.392000000000003</v>
      </c>
      <c r="AD84" s="173">
        <f t="shared" ref="AD84:AE84" si="16">SUM(AD75:AD83)</f>
        <v>39.051099999999998</v>
      </c>
      <c r="AE84" s="105">
        <f t="shared" si="16"/>
        <v>42.527499999999996</v>
      </c>
      <c r="AF84" s="105">
        <f t="shared" ref="AF84:AG84" si="17">SUM(AF75:AF83)</f>
        <v>51.198100000000004</v>
      </c>
      <c r="AG84" s="105">
        <f t="shared" si="17"/>
        <v>47.34190000000001</v>
      </c>
      <c r="AH84" s="105">
        <f t="shared" ref="AH84:AI84" si="18">SUM(AH75:AH83)</f>
        <v>44.841400000000007</v>
      </c>
      <c r="AI84" s="105">
        <f t="shared" si="18"/>
        <v>45.583900000000007</v>
      </c>
      <c r="AJ84" s="105">
        <f t="shared" ref="AJ84:AK84" si="19">SUM(AJ75:AJ83)</f>
        <v>42.206100000000006</v>
      </c>
      <c r="AK84" s="105">
        <f t="shared" si="19"/>
        <v>41.229599999999998</v>
      </c>
      <c r="AL84" s="105">
        <f t="shared" ref="AL84" si="20">SUM(AL75:AL83)</f>
        <v>45.265000000000001</v>
      </c>
    </row>
    <row r="85" spans="1:38" s="16" customFormat="1" x14ac:dyDescent="0.3">
      <c r="B85" s="16" t="s">
        <v>38</v>
      </c>
      <c r="C85" s="17">
        <f>C82+C83</f>
        <v>0.51250469457797909</v>
      </c>
      <c r="D85" s="17">
        <f t="shared" ref="D85:J85" si="21">D82+D83</f>
        <v>0.51250469457797909</v>
      </c>
      <c r="E85" s="17">
        <f t="shared" si="21"/>
        <v>0.38</v>
      </c>
      <c r="F85" s="17">
        <f t="shared" si="21"/>
        <v>0.38440000000000002</v>
      </c>
      <c r="G85" s="17">
        <f t="shared" si="21"/>
        <v>0.38440000000000002</v>
      </c>
      <c r="H85" s="17">
        <f t="shared" si="21"/>
        <v>0.38440000000000002</v>
      </c>
      <c r="I85" s="17">
        <f t="shared" si="21"/>
        <v>0.30659999999999998</v>
      </c>
      <c r="J85" s="17">
        <f t="shared" si="21"/>
        <v>0.30659999999999998</v>
      </c>
      <c r="K85" s="17">
        <f t="shared" ref="K85:L85" si="22">K82+K83</f>
        <v>0.30659999999999998</v>
      </c>
      <c r="L85" s="17">
        <f t="shared" si="22"/>
        <v>0.30659999999999998</v>
      </c>
      <c r="M85" s="17">
        <f t="shared" ref="M85:P85" si="23">M82+M83</f>
        <v>2.0291999999999999</v>
      </c>
      <c r="N85" s="17">
        <f t="shared" si="23"/>
        <v>2.0291999999999999</v>
      </c>
      <c r="O85" s="17">
        <f t="shared" si="23"/>
        <v>2.0291999999999999</v>
      </c>
      <c r="P85" s="17">
        <f t="shared" si="23"/>
        <v>1.1349</v>
      </c>
      <c r="Q85" s="17">
        <f t="shared" ref="Q85:U85" si="24">Q82+Q83</f>
        <v>1.1808999999999998</v>
      </c>
      <c r="R85" s="17">
        <f t="shared" si="24"/>
        <v>0.45779999999999998</v>
      </c>
      <c r="S85" s="17">
        <f t="shared" si="24"/>
        <v>0.45779999999999998</v>
      </c>
      <c r="T85" s="17">
        <f t="shared" si="24"/>
        <v>0.45779999999999998</v>
      </c>
      <c r="U85" s="17">
        <f t="shared" si="24"/>
        <v>0.4703</v>
      </c>
      <c r="V85" s="17">
        <f t="shared" ref="V85:Y85" si="25">V82+V83</f>
        <v>0.4703</v>
      </c>
      <c r="W85" s="17">
        <f t="shared" si="25"/>
        <v>1.2919</v>
      </c>
      <c r="X85" s="173">
        <f t="shared" si="25"/>
        <v>1.2919</v>
      </c>
      <c r="Y85" s="173">
        <f t="shared" si="25"/>
        <v>1.2345999999999999</v>
      </c>
      <c r="Z85" s="173">
        <f t="shared" ref="Z85:AA85" si="26">Z82+Z83</f>
        <v>1.2345999999999999</v>
      </c>
      <c r="AA85" s="173">
        <f t="shared" si="26"/>
        <v>1.2345999999999999</v>
      </c>
      <c r="AB85" s="173">
        <f t="shared" ref="AB85:AC85" si="27">AB82+AB83</f>
        <v>0.57709999999999995</v>
      </c>
      <c r="AC85" s="173">
        <f t="shared" si="27"/>
        <v>0.63639999999999997</v>
      </c>
      <c r="AD85" s="173">
        <f t="shared" ref="AD85:AE85" si="28">AD82+AD83</f>
        <v>0.6018</v>
      </c>
      <c r="AE85" s="105">
        <f t="shared" si="28"/>
        <v>0.60219999999999996</v>
      </c>
      <c r="AF85" s="105">
        <f t="shared" ref="AF85:AG85" si="29">AF82+AF83</f>
        <v>0.57179999999999997</v>
      </c>
      <c r="AG85" s="105">
        <f t="shared" si="29"/>
        <v>0.64029999999999998</v>
      </c>
      <c r="AH85" s="105">
        <f t="shared" ref="AH85:AI85" si="30">AH82+AH83</f>
        <v>0.63829999999999998</v>
      </c>
      <c r="AI85" s="105">
        <f t="shared" si="30"/>
        <v>0.63929999999999998</v>
      </c>
      <c r="AJ85" s="105">
        <f t="shared" ref="AJ85:AK85" si="31">AJ82+AJ83</f>
        <v>0.64090000000000003</v>
      </c>
      <c r="AK85" s="105">
        <f t="shared" si="31"/>
        <v>0.70569999999999999</v>
      </c>
      <c r="AL85" s="105">
        <f t="shared" ref="AL85" si="32">AL82+AL83</f>
        <v>0.7044999999999999</v>
      </c>
    </row>
    <row r="86" spans="1:38" s="16" customFormat="1" x14ac:dyDescent="0.3">
      <c r="A86" s="16" t="s">
        <v>47</v>
      </c>
      <c r="C86" s="17"/>
      <c r="D86" s="222"/>
      <c r="E86" s="71"/>
      <c r="F86" s="17"/>
      <c r="G86" s="222"/>
      <c r="H86" s="71"/>
      <c r="I86" s="17"/>
      <c r="J86" s="222"/>
      <c r="K86" s="222"/>
      <c r="L86" s="222"/>
      <c r="M86" s="222"/>
      <c r="N86" s="71"/>
      <c r="O86" s="71"/>
      <c r="P86" s="71"/>
      <c r="Q86" s="71"/>
      <c r="R86" s="71"/>
      <c r="S86" s="222"/>
      <c r="T86" s="222"/>
      <c r="U86" s="17"/>
      <c r="V86" s="222"/>
      <c r="W86" s="71"/>
      <c r="X86" s="19"/>
      <c r="Y86" s="222"/>
      <c r="Z86" s="222"/>
      <c r="AA86" s="222"/>
    </row>
    <row r="87" spans="1:38" s="16" customFormat="1" x14ac:dyDescent="0.3">
      <c r="A87" s="220" t="s">
        <v>21</v>
      </c>
      <c r="C87" s="17"/>
      <c r="D87" s="222"/>
      <c r="E87" s="71"/>
      <c r="F87" s="17"/>
      <c r="G87" s="222"/>
      <c r="H87" s="71"/>
      <c r="I87" s="17"/>
      <c r="J87" s="222"/>
      <c r="K87" s="222"/>
      <c r="L87" s="222"/>
      <c r="M87" s="222"/>
      <c r="N87" s="71"/>
      <c r="O87" s="71"/>
      <c r="P87" s="71"/>
      <c r="Q87" s="71"/>
      <c r="R87" s="71"/>
      <c r="S87" s="222"/>
      <c r="T87" s="222"/>
      <c r="U87" s="17"/>
      <c r="V87" s="222"/>
      <c r="W87" s="71"/>
      <c r="X87" s="19"/>
      <c r="Y87" s="222"/>
      <c r="Z87" s="222"/>
      <c r="AA87" s="222"/>
    </row>
    <row r="88" spans="1:38" s="16" customFormat="1" x14ac:dyDescent="0.3">
      <c r="B88" s="16" t="s">
        <v>0</v>
      </c>
      <c r="C88" s="5">
        <f>C75/C$84</f>
        <v>0.16356047258918405</v>
      </c>
      <c r="D88" s="5">
        <f t="shared" ref="D88:J88" si="33">D75/D$84</f>
        <v>0.12461243043793378</v>
      </c>
      <c r="E88" s="5">
        <f t="shared" si="33"/>
        <v>0.15262183540049795</v>
      </c>
      <c r="F88" s="5">
        <f t="shared" si="33"/>
        <v>0.13557298342256599</v>
      </c>
      <c r="G88" s="5">
        <f t="shared" si="33"/>
        <v>0.14685514557757537</v>
      </c>
      <c r="H88" s="5">
        <f t="shared" si="33"/>
        <v>8.5373625020819313E-2</v>
      </c>
      <c r="I88" s="5">
        <f t="shared" si="33"/>
        <v>0.15815269733630619</v>
      </c>
      <c r="J88" s="5">
        <f t="shared" si="33"/>
        <v>0.16724670931114266</v>
      </c>
      <c r="K88" s="5">
        <f t="shared" ref="K88:L88" si="34">K75/K$84</f>
        <v>0.20639508828538139</v>
      </c>
      <c r="L88" s="5">
        <f t="shared" si="34"/>
        <v>0.22771849267227742</v>
      </c>
      <c r="M88" s="5">
        <f t="shared" ref="M88" si="35">M75/M$84</f>
        <v>0.19396406712490705</v>
      </c>
      <c r="N88" s="5">
        <f t="shared" ref="N88:AD98" si="36">IF(N75,N75/N$84,"")</f>
        <v>0.17258813020502811</v>
      </c>
      <c r="O88" s="5">
        <f t="shared" ref="O88:P88" si="37">IF(O75,O75/O$84,"")</f>
        <v>0.23739796205595903</v>
      </c>
      <c r="P88" s="5">
        <f t="shared" si="37"/>
        <v>0.2604595975096457</v>
      </c>
      <c r="Q88" s="5">
        <f t="shared" ref="Q88:R88" si="38">IF(Q75,Q75/Q$84,"")</f>
        <v>0.26414132739400864</v>
      </c>
      <c r="R88" s="5">
        <f t="shared" si="38"/>
        <v>0.27571761905507614</v>
      </c>
      <c r="S88" s="5">
        <f t="shared" si="36"/>
        <v>0.24395943301109063</v>
      </c>
      <c r="T88" s="5">
        <f t="shared" si="36"/>
        <v>0.24184209506623194</v>
      </c>
      <c r="U88" s="5">
        <f t="shared" si="36"/>
        <v>0.21996659156704571</v>
      </c>
      <c r="V88" s="5">
        <f t="shared" si="36"/>
        <v>0.23477546440093777</v>
      </c>
      <c r="W88" s="5">
        <f t="shared" si="36"/>
        <v>0.24722949106460887</v>
      </c>
      <c r="X88" s="2">
        <f t="shared" si="36"/>
        <v>0.13402729217582754</v>
      </c>
      <c r="Y88" s="5">
        <f t="shared" si="36"/>
        <v>0.20141411441692075</v>
      </c>
      <c r="Z88" s="5">
        <f t="shared" ref="Z88:AA88" si="39">IF(Z75,Z75/Z$84,"")</f>
        <v>0.15190287990678486</v>
      </c>
      <c r="AA88" s="5">
        <f t="shared" si="39"/>
        <v>0.19874606104125003</v>
      </c>
      <c r="AB88" s="5">
        <f t="shared" si="36"/>
        <v>0.20269375512860416</v>
      </c>
      <c r="AC88" s="5">
        <f t="shared" si="36"/>
        <v>0.2054129225502781</v>
      </c>
      <c r="AD88" s="5">
        <f t="shared" si="36"/>
        <v>0.22062118608694764</v>
      </c>
      <c r="AE88" s="5">
        <f t="shared" ref="AE88:AF88" si="40">IF(AE75,AE75/AE$84,"")</f>
        <v>0.2874281347363471</v>
      </c>
      <c r="AF88" s="5">
        <f t="shared" si="40"/>
        <v>0.31410931265027414</v>
      </c>
      <c r="AG88" s="5">
        <f t="shared" ref="AG88:AH88" si="41">IF(AG75,AG75/AG$84,"")</f>
        <v>0.30923980659838318</v>
      </c>
      <c r="AH88" s="5">
        <f t="shared" si="41"/>
        <v>0.24548742902763956</v>
      </c>
      <c r="AI88" s="5">
        <f t="shared" ref="AI88:AJ88" si="42">IF(AI75,AI75/AI$84,"")</f>
        <v>0.34882930157358183</v>
      </c>
      <c r="AJ88" s="5">
        <f t="shared" si="42"/>
        <v>0.2870556625701024</v>
      </c>
      <c r="AK88" s="5">
        <f t="shared" ref="AK88:AL88" si="43">IF(AK75,AK75/AK$84,"")</f>
        <v>0.26583571026641056</v>
      </c>
      <c r="AL88" s="5">
        <f t="shared" si="43"/>
        <v>0.31426930299348282</v>
      </c>
    </row>
    <row r="89" spans="1:38" s="16" customFormat="1" x14ac:dyDescent="0.3">
      <c r="B89" s="16" t="s">
        <v>1</v>
      </c>
      <c r="C89" s="5">
        <f t="shared" ref="C89:J98" si="44">C76/C$84</f>
        <v>0.32310671904746419</v>
      </c>
      <c r="D89" s="5">
        <f t="shared" si="44"/>
        <v>0.36012426966654942</v>
      </c>
      <c r="E89" s="5">
        <f t="shared" si="44"/>
        <v>0.32888930727149562</v>
      </c>
      <c r="F89" s="5">
        <f t="shared" si="44"/>
        <v>0.31868039148200061</v>
      </c>
      <c r="G89" s="5">
        <f t="shared" si="44"/>
        <v>0.28229136176587066</v>
      </c>
      <c r="H89" s="5">
        <f t="shared" si="44"/>
        <v>0.31808274134098041</v>
      </c>
      <c r="I89" s="5">
        <f t="shared" si="44"/>
        <v>0.293016214362046</v>
      </c>
      <c r="J89" s="5">
        <f t="shared" si="44"/>
        <v>0.29198504202878828</v>
      </c>
      <c r="K89" s="5">
        <f t="shared" ref="K89:L89" si="45">K76/K$84</f>
        <v>0.25833237301373896</v>
      </c>
      <c r="L89" s="5">
        <f t="shared" si="45"/>
        <v>0.24578487598154522</v>
      </c>
      <c r="M89" s="5">
        <f t="shared" ref="M89" si="46">M76/M$84</f>
        <v>0.25595923368714757</v>
      </c>
      <c r="N89" s="5">
        <f t="shared" ref="N89:Y89" si="47">IF(N76,N76/N$84,"")</f>
        <v>0.2891236153760553</v>
      </c>
      <c r="O89" s="5">
        <f t="shared" ref="O89:P89" si="48">IF(O76,O76/O$84,"")</f>
        <v>0.2531188425378596</v>
      </c>
      <c r="P89" s="5">
        <f t="shared" si="48"/>
        <v>0.25648621097860397</v>
      </c>
      <c r="Q89" s="5">
        <f t="shared" ref="Q89:R89" si="49">IF(Q76,Q76/Q$84,"")</f>
        <v>0.24068625104534178</v>
      </c>
      <c r="R89" s="5">
        <f t="shared" si="49"/>
        <v>0.23052549707419176</v>
      </c>
      <c r="S89" s="5">
        <f t="shared" si="47"/>
        <v>0.20714666982978466</v>
      </c>
      <c r="T89" s="5">
        <f t="shared" si="36"/>
        <v>0.24227386204491486</v>
      </c>
      <c r="U89" s="5">
        <f t="shared" si="47"/>
        <v>0.23225102692291685</v>
      </c>
      <c r="V89" s="5">
        <f t="shared" si="47"/>
        <v>0.23436323610661822</v>
      </c>
      <c r="W89" s="5">
        <f t="shared" si="47"/>
        <v>0.23376229460733086</v>
      </c>
      <c r="X89" s="2">
        <f t="shared" si="36"/>
        <v>0.2575136564730644</v>
      </c>
      <c r="Y89" s="5">
        <f t="shared" si="47"/>
        <v>0.25554286686185657</v>
      </c>
      <c r="Z89" s="5">
        <f t="shared" ref="Z89:AA89" si="50">IF(Z76,Z76/Z$84,"")</f>
        <v>0.27726463965737136</v>
      </c>
      <c r="AA89" s="5">
        <f t="shared" si="50"/>
        <v>0.25827107157481205</v>
      </c>
      <c r="AB89" s="5">
        <f t="shared" si="36"/>
        <v>0.28284145892872303</v>
      </c>
      <c r="AC89" s="5">
        <f t="shared" si="36"/>
        <v>0.30190147625160463</v>
      </c>
      <c r="AD89" s="5">
        <f t="shared" si="36"/>
        <v>0.30473661433352711</v>
      </c>
      <c r="AE89" s="5">
        <f t="shared" ref="AE89:AF89" si="51">IF(AE76,AE76/AE$84,"")</f>
        <v>0.24657692081594265</v>
      </c>
      <c r="AF89" s="5">
        <f t="shared" si="51"/>
        <v>0.27843806703764395</v>
      </c>
      <c r="AG89" s="5">
        <f t="shared" ref="AG89:AH89" si="52">IF(AG76,AG76/AG$84,"")</f>
        <v>0.25592973666033675</v>
      </c>
      <c r="AH89" s="5">
        <f t="shared" si="52"/>
        <v>0.30043441997796672</v>
      </c>
      <c r="AI89" s="5">
        <f t="shared" ref="AI89:AJ89" si="53">IF(AI76,AI76/AI$84,"")</f>
        <v>0.20442305287612511</v>
      </c>
      <c r="AJ89" s="5">
        <f t="shared" si="53"/>
        <v>0.23472910313911965</v>
      </c>
      <c r="AK89" s="5">
        <f t="shared" ref="AK89:AL89" si="54">IF(AK76,AK76/AK$84,"")</f>
        <v>0.24519519956536082</v>
      </c>
      <c r="AL89" s="5">
        <f t="shared" si="54"/>
        <v>0.23245995802496408</v>
      </c>
    </row>
    <row r="90" spans="1:38" s="16" customFormat="1" x14ac:dyDescent="0.3">
      <c r="B90" s="16" t="s">
        <v>3</v>
      </c>
      <c r="C90" s="5">
        <f t="shared" si="44"/>
        <v>0.13969380325730257</v>
      </c>
      <c r="D90" s="5">
        <f t="shared" si="44"/>
        <v>0.13874826032311144</v>
      </c>
      <c r="E90" s="5">
        <f t="shared" si="44"/>
        <v>0.14110675930270053</v>
      </c>
      <c r="F90" s="5">
        <f t="shared" si="44"/>
        <v>0.14997369991932491</v>
      </c>
      <c r="G90" s="5">
        <f t="shared" si="44"/>
        <v>0.1582327519413213</v>
      </c>
      <c r="H90" s="5">
        <f t="shared" si="44"/>
        <v>0.16637338605142912</v>
      </c>
      <c r="I90" s="5">
        <f t="shared" si="44"/>
        <v>0.1515561301898492</v>
      </c>
      <c r="J90" s="5">
        <f t="shared" si="44"/>
        <v>0.14889921516017601</v>
      </c>
      <c r="K90" s="5">
        <f t="shared" ref="K90:L90" si="55">K77/K$84</f>
        <v>0.14708895120296034</v>
      </c>
      <c r="L90" s="5">
        <f t="shared" si="55"/>
        <v>0.14392342459446167</v>
      </c>
      <c r="M90" s="5">
        <f t="shared" ref="M90" si="56">M77/M$84</f>
        <v>0.14182405175420457</v>
      </c>
      <c r="N90" s="5">
        <f t="shared" si="36"/>
        <v>0.13819922945282728</v>
      </c>
      <c r="O90" s="5">
        <f t="shared" ref="O90:P90" si="57">IF(O77,O77/O$84,"")</f>
        <v>0.1293418904464336</v>
      </c>
      <c r="P90" s="5">
        <f t="shared" si="57"/>
        <v>0.12591524903542614</v>
      </c>
      <c r="Q90" s="5">
        <f t="shared" ref="Q90:R90" si="58">IF(Q77,Q77/Q$84,"")</f>
        <v>0.12938304420423091</v>
      </c>
      <c r="R90" s="5">
        <f t="shared" si="58"/>
        <v>0.15688961272844007</v>
      </c>
      <c r="S90" s="5">
        <f t="shared" si="36"/>
        <v>0.17825455192455958</v>
      </c>
      <c r="T90" s="5">
        <f t="shared" si="36"/>
        <v>0.16637144138209717</v>
      </c>
      <c r="U90" s="5">
        <f t="shared" si="36"/>
        <v>0.17866675385356165</v>
      </c>
      <c r="V90" s="5">
        <f t="shared" si="36"/>
        <v>0.1720795486100177</v>
      </c>
      <c r="W90" s="5">
        <f t="shared" si="36"/>
        <v>0.16575074656909106</v>
      </c>
      <c r="X90" s="2">
        <f t="shared" si="36"/>
        <v>0.20808726295893712</v>
      </c>
      <c r="Y90" s="5">
        <f t="shared" si="36"/>
        <v>0.1825683670866084</v>
      </c>
      <c r="Z90" s="5">
        <f t="shared" ref="Z90:AA90" si="59">IF(Z77,Z77/Z$84,"")</f>
        <v>0.20671085987812751</v>
      </c>
      <c r="AA90" s="5">
        <f t="shared" si="59"/>
        <v>0.1947670450836454</v>
      </c>
      <c r="AB90" s="5">
        <f t="shared" si="36"/>
        <v>0.1857332842873716</v>
      </c>
      <c r="AC90" s="5">
        <f t="shared" si="36"/>
        <v>0.17554557124518613</v>
      </c>
      <c r="AD90" s="5">
        <f t="shared" si="36"/>
        <v>0.16808745464276295</v>
      </c>
      <c r="AE90" s="5">
        <f t="shared" ref="AE90:AF90" si="60">IF(AE77,AE77/AE$84,"")</f>
        <v>0.15434718711422021</v>
      </c>
      <c r="AF90" s="5">
        <f t="shared" si="60"/>
        <v>0.12820788271439759</v>
      </c>
      <c r="AG90" s="5">
        <f t="shared" ref="AG90:AH90" si="61">IF(AG77,AG77/AG$84,"")</f>
        <v>0.13865096246665212</v>
      </c>
      <c r="AH90" s="5">
        <f t="shared" si="61"/>
        <v>0.14638258395143772</v>
      </c>
      <c r="AI90" s="5">
        <f t="shared" ref="AI90:AJ90" si="62">IF(AI77,AI77/AI$84,"")</f>
        <v>0.14399820989428283</v>
      </c>
      <c r="AJ90" s="5">
        <f t="shared" si="62"/>
        <v>0.15552254294995271</v>
      </c>
      <c r="AK90" s="5">
        <f t="shared" ref="AK90:AL90" si="63">IF(AK77,AK77/AK$84,"")</f>
        <v>0.15920600733453635</v>
      </c>
      <c r="AL90" s="5">
        <f t="shared" si="63"/>
        <v>0.14501270297139071</v>
      </c>
    </row>
    <row r="91" spans="1:38" s="16" customFormat="1" x14ac:dyDescent="0.3">
      <c r="B91" s="16" t="s">
        <v>2</v>
      </c>
      <c r="C91" s="5">
        <f t="shared" si="44"/>
        <v>0.13544482275899669</v>
      </c>
      <c r="D91" s="5">
        <f t="shared" si="44"/>
        <v>0.13512943722003684</v>
      </c>
      <c r="E91" s="5">
        <f t="shared" si="44"/>
        <v>0.13603918125235531</v>
      </c>
      <c r="F91" s="5">
        <f t="shared" si="44"/>
        <v>0.1390391712119339</v>
      </c>
      <c r="G91" s="5">
        <f t="shared" si="44"/>
        <v>0.14174486475318104</v>
      </c>
      <c r="H91" s="5">
        <f t="shared" si="44"/>
        <v>0.144467858617019</v>
      </c>
      <c r="I91" s="5">
        <f t="shared" si="44"/>
        <v>0.13958336081902978</v>
      </c>
      <c r="J91" s="5">
        <f t="shared" si="44"/>
        <v>0.13869500126378007</v>
      </c>
      <c r="K91" s="5">
        <f t="shared" ref="K91:L91" si="64">K78/K$84</f>
        <v>0.1380875555384832</v>
      </c>
      <c r="L91" s="5">
        <f t="shared" si="64"/>
        <v>0.13702637604262261</v>
      </c>
      <c r="M91" s="5">
        <f t="shared" ref="M91" si="65">M78/M$84</f>
        <v>0.13623751130425657</v>
      </c>
      <c r="N91" s="5">
        <f t="shared" si="36"/>
        <v>0.13502621123579284</v>
      </c>
      <c r="O91" s="5">
        <f t="shared" ref="O91:P91" si="66">IF(O78,O78/O$84,"")</f>
        <v>0.13206665540730733</v>
      </c>
      <c r="P91" s="5">
        <f t="shared" si="66"/>
        <v>0.13092171606453876</v>
      </c>
      <c r="Q91" s="5">
        <f t="shared" ref="Q91:R91" si="67">IF(Q78,Q78/Q$84,"")</f>
        <v>0.13204672994562813</v>
      </c>
      <c r="R91" s="5">
        <f t="shared" si="67"/>
        <v>0.1129424599756748</v>
      </c>
      <c r="S91" s="5">
        <f t="shared" si="36"/>
        <v>0.11622086471739515</v>
      </c>
      <c r="T91" s="5">
        <f t="shared" si="36"/>
        <v>0.11439610745462296</v>
      </c>
      <c r="U91" s="5">
        <f t="shared" si="36"/>
        <v>0.11627561362731167</v>
      </c>
      <c r="V91" s="5">
        <f t="shared" si="36"/>
        <v>0.11526361140612787</v>
      </c>
      <c r="W91" s="5">
        <f t="shared" si="36"/>
        <v>0.11417336947380322</v>
      </c>
      <c r="X91" s="2">
        <f t="shared" si="36"/>
        <v>0.12064083302754834</v>
      </c>
      <c r="Y91" s="5">
        <f t="shared" si="36"/>
        <v>0.11678896407614835</v>
      </c>
      <c r="Z91" s="5">
        <f t="shared" ref="Z91:AA91" si="68">IF(Z78,Z78/Z$84,"")</f>
        <v>0.11664803413689398</v>
      </c>
      <c r="AA91" s="5">
        <f t="shared" si="68"/>
        <v>0.11504133310386983</v>
      </c>
      <c r="AB91" s="5">
        <f t="shared" si="36"/>
        <v>0.11382813163181574</v>
      </c>
      <c r="AC91" s="5">
        <f t="shared" si="36"/>
        <v>0.1124384895164741</v>
      </c>
      <c r="AD91" s="5">
        <f t="shared" si="36"/>
        <v>0.11143604149434971</v>
      </c>
      <c r="AE91" s="5">
        <f t="shared" ref="AE91:AF91" si="69">IF(AE78,AE78/AE$84,"")</f>
        <v>0.10959026512256775</v>
      </c>
      <c r="AF91" s="5">
        <f t="shared" si="69"/>
        <v>0.10607815524404225</v>
      </c>
      <c r="AG91" s="5">
        <f t="shared" ref="AG91:AH91" si="70">IF(AG78,AG78/AG$84,"")</f>
        <v>0.10746083279293815</v>
      </c>
      <c r="AH91" s="5">
        <f t="shared" si="70"/>
        <v>0.10849795055462137</v>
      </c>
      <c r="AI91" s="5">
        <f t="shared" ref="AI91:AJ91" si="71">IF(AI78,AI78/AI$84,"")</f>
        <v>0.10817854549522965</v>
      </c>
      <c r="AJ91" s="5">
        <f t="shared" si="71"/>
        <v>0.10972584531619835</v>
      </c>
      <c r="AK91" s="5">
        <f t="shared" ref="AK91:AL91" si="72">IF(AK78,AK78/AK$84,"")</f>
        <v>0.1101805498961911</v>
      </c>
      <c r="AL91" s="5">
        <f t="shared" si="72"/>
        <v>0.10827791892190435</v>
      </c>
    </row>
    <row r="92" spans="1:38" s="16" customFormat="1" x14ac:dyDescent="0.3">
      <c r="B92" s="16" t="s">
        <v>5</v>
      </c>
      <c r="C92" s="5">
        <f t="shared" si="44"/>
        <v>0.10435189736596542</v>
      </c>
      <c r="D92" s="5">
        <f t="shared" si="44"/>
        <v>0.10364557255467736</v>
      </c>
      <c r="E92" s="5">
        <f t="shared" si="44"/>
        <v>0.10533056245949859</v>
      </c>
      <c r="F92" s="5">
        <f t="shared" si="44"/>
        <v>0.11203097539553125</v>
      </c>
      <c r="G92" s="5">
        <f t="shared" si="44"/>
        <v>0.11820107095507844</v>
      </c>
      <c r="H92" s="5">
        <f t="shared" si="44"/>
        <v>0.12428218664233526</v>
      </c>
      <c r="I92" s="5">
        <f t="shared" si="44"/>
        <v>0.11321358365106798</v>
      </c>
      <c r="J92" s="5">
        <f t="shared" si="44"/>
        <v>0.11122884788624683</v>
      </c>
      <c r="K92" s="5">
        <f t="shared" ref="K92:L92" si="73">K79/K$84</f>
        <v>0.10987656692147148</v>
      </c>
      <c r="L92" s="5">
        <f t="shared" si="73"/>
        <v>0.10751189443318603</v>
      </c>
      <c r="M92" s="5">
        <f t="shared" ref="M92" si="74">M79/M$84</f>
        <v>0.10594364693064358</v>
      </c>
      <c r="N92" s="5">
        <f t="shared" si="36"/>
        <v>0.103235877061334</v>
      </c>
      <c r="O92" s="5">
        <f t="shared" ref="O92:P92" si="75">IF(O79,O79/O$84,"")</f>
        <v>9.6619377357428371E-2</v>
      </c>
      <c r="P92" s="5">
        <f t="shared" si="75"/>
        <v>9.4059650122763933E-2</v>
      </c>
      <c r="Q92" s="5">
        <f t="shared" ref="Q92:R92" si="76">IF(Q79,Q79/Q$84,"")</f>
        <v>9.6650119527970105E-2</v>
      </c>
      <c r="R92" s="5">
        <f t="shared" si="76"/>
        <v>9.392340176749088E-2</v>
      </c>
      <c r="S92" s="5">
        <f t="shared" si="36"/>
        <v>0.10671371804756535</v>
      </c>
      <c r="T92" s="5">
        <f t="shared" si="36"/>
        <v>9.9599785223605464E-2</v>
      </c>
      <c r="U92" s="5">
        <f t="shared" si="36"/>
        <v>0.10696048650287418</v>
      </c>
      <c r="V92" s="5">
        <f t="shared" si="36"/>
        <v>0.10301699582905119</v>
      </c>
      <c r="W92" s="5">
        <f t="shared" si="36"/>
        <v>9.9228200596152297E-2</v>
      </c>
      <c r="X92" s="2">
        <f t="shared" si="36"/>
        <v>0.12457334339539038</v>
      </c>
      <c r="Y92" s="5">
        <f t="shared" si="36"/>
        <v>0.10929622295384689</v>
      </c>
      <c r="Z92" s="5">
        <f t="shared" ref="Z92:AA92" si="77">IF(Z79,Z79/Z$84,"")</f>
        <v>0.1161819584625801</v>
      </c>
      <c r="AA92" s="5">
        <f t="shared" si="77"/>
        <v>0.10946893044288436</v>
      </c>
      <c r="AB92" s="5">
        <f t="shared" si="36"/>
        <v>0.10439149995755637</v>
      </c>
      <c r="AC92" s="5">
        <f t="shared" si="36"/>
        <v>9.8665489944373116E-2</v>
      </c>
      <c r="AD92" s="5">
        <f t="shared" si="36"/>
        <v>9.4473651190363397E-2</v>
      </c>
      <c r="AE92" s="5">
        <f t="shared" ref="AE92:AF92" si="78">IF(AE79,AE79/AE$84,"")</f>
        <v>8.6750925871494924E-2</v>
      </c>
      <c r="AF92" s="5">
        <f t="shared" si="78"/>
        <v>7.2059314701131472E-2</v>
      </c>
      <c r="AG92" s="5">
        <f t="shared" ref="AG92:AH92" si="79">IF(AG79,AG79/AG$84,"")</f>
        <v>7.7928853721544747E-2</v>
      </c>
      <c r="AH92" s="5">
        <f t="shared" si="79"/>
        <v>8.2274416053022409E-2</v>
      </c>
      <c r="AI92" s="5">
        <f t="shared" ref="AI92:AJ92" si="80">IF(AI79,AI79/AI$84,"")</f>
        <v>8.0934277233847898E-2</v>
      </c>
      <c r="AJ92" s="5">
        <f t="shared" si="80"/>
        <v>8.7411535299399837E-2</v>
      </c>
      <c r="AK92" s="5">
        <f t="shared" ref="AK92:AL92" si="81">IF(AK79,AK79/AK$84,"")</f>
        <v>8.9481828589168949E-2</v>
      </c>
      <c r="AL92" s="5">
        <f t="shared" si="81"/>
        <v>8.1504473655141935E-2</v>
      </c>
    </row>
    <row r="93" spans="1:38" s="16" customFormat="1" x14ac:dyDescent="0.3">
      <c r="B93" s="16" t="s">
        <v>4</v>
      </c>
      <c r="C93" s="5">
        <f t="shared" si="44"/>
        <v>8.4398339467953623E-2</v>
      </c>
      <c r="D93" s="5">
        <f t="shared" si="44"/>
        <v>8.382707394521316E-2</v>
      </c>
      <c r="E93" s="5">
        <f t="shared" si="44"/>
        <v>8.5252000412048237E-2</v>
      </c>
      <c r="F93" s="5">
        <f t="shared" si="44"/>
        <v>9.0609110367925474E-2</v>
      </c>
      <c r="G93" s="5">
        <f t="shared" si="44"/>
        <v>9.5600819573339768E-2</v>
      </c>
      <c r="H93" s="5">
        <f t="shared" si="44"/>
        <v>0.10051921531142056</v>
      </c>
      <c r="I93" s="5">
        <f t="shared" si="44"/>
        <v>9.1566948559969386E-2</v>
      </c>
      <c r="J93" s="5">
        <f t="shared" si="44"/>
        <v>8.9961697742694371E-2</v>
      </c>
      <c r="K93" s="5">
        <f t="shared" ref="K93:L93" si="82">K80/K$84</f>
        <v>8.8867975262167248E-2</v>
      </c>
      <c r="L93" s="5">
        <f t="shared" si="82"/>
        <v>8.6955432287082593E-2</v>
      </c>
      <c r="M93" s="5">
        <f t="shared" ref="M93" si="83">M80/M$84</f>
        <v>8.5687036448318335E-2</v>
      </c>
      <c r="N93" s="5">
        <f t="shared" si="36"/>
        <v>8.3496996911194582E-2</v>
      </c>
      <c r="O93" s="5">
        <f t="shared" ref="O93:P93" si="84">IF(O80,O80/O$84,"")</f>
        <v>7.8145583516297926E-2</v>
      </c>
      <c r="P93" s="5">
        <f t="shared" si="84"/>
        <v>7.6075280603297074E-2</v>
      </c>
      <c r="Q93" s="5">
        <f t="shared" ref="Q93:R93" si="85">IF(Q80,Q80/Q$84,"")</f>
        <v>7.817044773009485E-2</v>
      </c>
      <c r="R93" s="5">
        <f t="shared" si="85"/>
        <v>9.4257481560361414E-2</v>
      </c>
      <c r="S93" s="5">
        <f t="shared" si="36"/>
        <v>0.10709329221279874</v>
      </c>
      <c r="T93" s="5">
        <f t="shared" si="36"/>
        <v>9.9954055565088878E-2</v>
      </c>
      <c r="U93" s="5">
        <f t="shared" si="36"/>
        <v>0.10734093840840322</v>
      </c>
      <c r="V93" s="5">
        <f t="shared" si="36"/>
        <v>0.10338342097955747</v>
      </c>
      <c r="W93" s="5">
        <f t="shared" si="36"/>
        <v>9.9581149233853292E-2</v>
      </c>
      <c r="X93" s="2">
        <f t="shared" si="36"/>
        <v>0.12501644315514723</v>
      </c>
      <c r="Y93" s="5">
        <f t="shared" si="36"/>
        <v>0.10968498293100724</v>
      </c>
      <c r="Z93" s="5">
        <f t="shared" ref="Z93:AA93" si="86">IF(Z80,Z80/Z$84,"")</f>
        <v>0.1056763608307484</v>
      </c>
      <c r="AA93" s="5">
        <f t="shared" si="86"/>
        <v>9.9570349358194532E-2</v>
      </c>
      <c r="AB93" s="5">
        <f t="shared" si="36"/>
        <v>9.4952038708582098E-2</v>
      </c>
      <c r="AC93" s="5">
        <f t="shared" si="36"/>
        <v>8.9743795464270429E-2</v>
      </c>
      <c r="AD93" s="5">
        <f t="shared" si="36"/>
        <v>8.5930998102486236E-2</v>
      </c>
      <c r="AE93" s="5">
        <f t="shared" ref="AE93:AF93" si="87">IF(AE80,AE80/AE$84,"")</f>
        <v>7.8906589853624129E-2</v>
      </c>
      <c r="AF93" s="5">
        <f t="shared" si="87"/>
        <v>6.554344790138697E-2</v>
      </c>
      <c r="AG93" s="5">
        <f t="shared" ref="AG93:AH93" si="88">IF(AG80,AG80/AG$84,"")</f>
        <v>7.0882241735122573E-2</v>
      </c>
      <c r="AH93" s="5">
        <f t="shared" si="88"/>
        <v>7.4834862426240031E-2</v>
      </c>
      <c r="AI93" s="5">
        <f t="shared" ref="AI93:AJ93" si="89">IF(AI80,AI80/AI$84,"")</f>
        <v>7.3615903860792947E-2</v>
      </c>
      <c r="AJ93" s="5">
        <f t="shared" si="89"/>
        <v>7.9507464560809926E-2</v>
      </c>
      <c r="AK93" s="5">
        <f t="shared" ref="AK93:AL93" si="90">IF(AK80,AK80/AK$84,"")</f>
        <v>8.1390554359004219E-2</v>
      </c>
      <c r="AL93" s="5">
        <f t="shared" si="90"/>
        <v>7.4134541036120619E-2</v>
      </c>
    </row>
    <row r="94" spans="1:38" s="16" customFormat="1" x14ac:dyDescent="0.3">
      <c r="B94" s="16" t="s">
        <v>8</v>
      </c>
      <c r="C94" s="5">
        <f t="shared" si="44"/>
        <v>3.3863227958861181E-2</v>
      </c>
      <c r="D94" s="5">
        <f t="shared" si="44"/>
        <v>3.8437699220949334E-2</v>
      </c>
      <c r="E94" s="5">
        <f t="shared" si="44"/>
        <v>3.9091078760117949E-2</v>
      </c>
      <c r="F94" s="5">
        <f t="shared" si="44"/>
        <v>4.1547504488542421E-2</v>
      </c>
      <c r="G94" s="5">
        <f t="shared" si="44"/>
        <v>4.3836842920849189E-2</v>
      </c>
      <c r="H94" s="5">
        <f t="shared" si="44"/>
        <v>4.6982830411389433E-2</v>
      </c>
      <c r="I94" s="5">
        <f t="shared" si="44"/>
        <v>4.2798527646212912E-2</v>
      </c>
      <c r="J94" s="5">
        <f t="shared" si="44"/>
        <v>4.2048231031957435E-2</v>
      </c>
      <c r="K94" s="5">
        <f t="shared" ref="K94:L94" si="91">K81/K$84</f>
        <v>4.1537023521427935E-2</v>
      </c>
      <c r="L94" s="5">
        <f t="shared" si="91"/>
        <v>4.1476256550160212E-2</v>
      </c>
      <c r="M94" s="5">
        <f t="shared" ref="M94" si="92">M81/M$84</f>
        <v>1.7753469982376164E-2</v>
      </c>
      <c r="N94" s="5">
        <f t="shared" si="36"/>
        <v>1.7299716383300603E-2</v>
      </c>
      <c r="O94" s="5">
        <f t="shared" ref="O94:P94" si="93">IF(O81,O81/O$84,"")</f>
        <v>1.6190958734448011E-2</v>
      </c>
      <c r="P94" s="5">
        <f t="shared" si="93"/>
        <v>2.4983010347246579E-2</v>
      </c>
      <c r="Q94" s="5">
        <f t="shared" ref="Q94:R94" si="94">IF(Q81,Q81/Q$84,"")</f>
        <v>2.5671060152556543E-2</v>
      </c>
      <c r="R94" s="5">
        <f t="shared" si="94"/>
        <v>2.3795355246879743E-2</v>
      </c>
      <c r="S94" s="5">
        <f t="shared" si="36"/>
        <v>2.7035763003380574E-2</v>
      </c>
      <c r="T94" s="5">
        <f t="shared" si="36"/>
        <v>2.2891953081321647E-2</v>
      </c>
      <c r="U94" s="5">
        <f t="shared" si="36"/>
        <v>2.4559953870206451E-2</v>
      </c>
      <c r="V94" s="5">
        <f t="shared" si="36"/>
        <v>2.3654461083072585E-2</v>
      </c>
      <c r="W94" s="5">
        <f t="shared" si="36"/>
        <v>4.6517527484496446E-3</v>
      </c>
      <c r="X94" s="2">
        <f t="shared" si="36"/>
        <v>-1.4580751469498814E-2</v>
      </c>
      <c r="Y94" s="5">
        <f t="shared" si="36"/>
        <v>-1.279263299843281E-2</v>
      </c>
      <c r="Z94" s="5">
        <f t="shared" ref="Z94:AA94" si="95">IF(Z81,Z81/Z$84,"")</f>
        <v>-1.3264261758176007E-2</v>
      </c>
      <c r="AA94" s="5">
        <f t="shared" si="95"/>
        <v>-1.2497848779590408E-2</v>
      </c>
      <c r="AB94" s="5">
        <f t="shared" si="36"/>
        <v>-7.6964432245833444E-4</v>
      </c>
      <c r="AC94" s="5">
        <f t="shared" si="36"/>
        <v>-7.2742832691484796E-4</v>
      </c>
      <c r="AD94" s="5">
        <f t="shared" si="36"/>
        <v>-6.9652327335209508E-4</v>
      </c>
      <c r="AE94" s="5">
        <f t="shared" ref="AE94:AF94" si="96">IF(AE81,AE81/AE$84,"")</f>
        <v>2.2239727235318325E-2</v>
      </c>
      <c r="AF94" s="5">
        <f t="shared" si="96"/>
        <v>2.43954365494032E-2</v>
      </c>
      <c r="AG94" s="5">
        <f t="shared" ref="AG94:AH94" si="97">IF(AG81,AG81/AG$84,"")</f>
        <v>2.6382549073864798E-2</v>
      </c>
      <c r="AH94" s="5">
        <f t="shared" si="97"/>
        <v>2.7853724459985636E-2</v>
      </c>
      <c r="AI94" s="5">
        <f t="shared" ref="AI94:AJ94" si="98">IF(AI81,AI81/AI$84,"")</f>
        <v>2.5996020524790549E-2</v>
      </c>
      <c r="AJ94" s="5">
        <f t="shared" si="98"/>
        <v>3.0862837362371786E-2</v>
      </c>
      <c r="AK94" s="5">
        <f t="shared" ref="AK94:AL94" si="99">IF(AK81,AK81/AK$84,"")</f>
        <v>3.1593806391524537E-2</v>
      </c>
      <c r="AL94" s="5">
        <f t="shared" si="99"/>
        <v>2.8777200927869215E-2</v>
      </c>
    </row>
    <row r="95" spans="1:38" s="16" customFormat="1" x14ac:dyDescent="0.3">
      <c r="B95" s="16" t="s">
        <v>10</v>
      </c>
      <c r="C95" s="5">
        <f t="shared" si="44"/>
        <v>1.5580717554272249E-2</v>
      </c>
      <c r="D95" s="5">
        <f t="shared" si="44"/>
        <v>1.5475256631528709E-2</v>
      </c>
      <c r="E95" s="5">
        <f t="shared" si="44"/>
        <v>1.1669275141285559E-2</v>
      </c>
      <c r="F95" s="5">
        <f t="shared" si="44"/>
        <v>1.2546163712175444E-2</v>
      </c>
      <c r="G95" s="5">
        <f t="shared" si="44"/>
        <v>1.3237142512784314E-2</v>
      </c>
      <c r="H95" s="5">
        <f t="shared" si="44"/>
        <v>1.3918156604607042E-2</v>
      </c>
      <c r="I95" s="5">
        <f t="shared" si="44"/>
        <v>1.0112537435518557E-2</v>
      </c>
      <c r="J95" s="5">
        <f t="shared" si="44"/>
        <v>9.9352555752143558E-3</v>
      </c>
      <c r="K95" s="5">
        <f t="shared" ref="K95:L95" si="100">K82/K$84</f>
        <v>9.8144662543694534E-3</v>
      </c>
      <c r="L95" s="5">
        <f t="shared" si="100"/>
        <v>9.6032474386641888E-3</v>
      </c>
      <c r="M95" s="5">
        <f t="shared" ref="M95" si="101">M82/M$84</f>
        <v>1.2710151145240793E-2</v>
      </c>
      <c r="N95" s="5">
        <f t="shared" si="36"/>
        <v>1.238529764715436E-2</v>
      </c>
      <c r="O95" s="5">
        <f t="shared" ref="O95:P95" si="102">IF(O82,O82/O$84,"")</f>
        <v>1.1591510443055791E-2</v>
      </c>
      <c r="P95" s="5">
        <f t="shared" si="102"/>
        <v>1.128441774815854E-2</v>
      </c>
      <c r="Q95" s="5">
        <f t="shared" ref="Q95:R95" si="103">IF(Q82,Q82/Q$84,"")</f>
        <v>1.2890436917670708E-2</v>
      </c>
      <c r="R95" s="5">
        <f t="shared" si="103"/>
        <v>1.194857259188499E-2</v>
      </c>
      <c r="S95" s="5">
        <f t="shared" si="36"/>
        <v>1.357570725342506E-2</v>
      </c>
      <c r="T95" s="5">
        <f t="shared" si="36"/>
        <v>1.2670700182117096E-2</v>
      </c>
      <c r="U95" s="5">
        <f t="shared" si="36"/>
        <v>1.3978635247680133E-2</v>
      </c>
      <c r="V95" s="5">
        <f t="shared" si="36"/>
        <v>1.3463261584617012E-2</v>
      </c>
      <c r="W95" s="5">
        <f t="shared" si="36"/>
        <v>1.7493016856054859E-2</v>
      </c>
      <c r="X95" s="2">
        <f t="shared" si="36"/>
        <v>2.1961131842948827E-2</v>
      </c>
      <c r="Y95" s="5">
        <f t="shared" si="36"/>
        <v>1.7527608032753026E-2</v>
      </c>
      <c r="Z95" s="5">
        <f t="shared" ref="Z95:AA95" si="104">IF(Z82,Z82/Z$84,"")</f>
        <v>1.8173802138279613E-2</v>
      </c>
      <c r="AA95" s="5">
        <f t="shared" si="104"/>
        <v>1.7123714460355231E-2</v>
      </c>
      <c r="AB95" s="5">
        <f t="shared" si="36"/>
        <v>1.6329475679805323E-2</v>
      </c>
      <c r="AC95" s="5">
        <f t="shared" si="36"/>
        <v>1.6147839109970044E-2</v>
      </c>
      <c r="AD95" s="5">
        <f t="shared" si="36"/>
        <v>1.5461792369485111E-2</v>
      </c>
      <c r="AE95" s="5">
        <f t="shared" ref="AE95:AF95" si="105">IF(AE82,AE82/AE$84,"")</f>
        <v>1.4197871965198991E-2</v>
      </c>
      <c r="AF95" s="5">
        <f t="shared" si="105"/>
        <v>1.1793406395940474E-2</v>
      </c>
      <c r="AG95" s="5">
        <f t="shared" ref="AG95:AH95" si="106">IF(AG82,AG82/AG$84,"")</f>
        <v>1.3497557132265496E-2</v>
      </c>
      <c r="AH95" s="5">
        <f t="shared" si="106"/>
        <v>1.4250224123243251E-2</v>
      </c>
      <c r="AI95" s="5">
        <f t="shared" ref="AI95:AJ95" si="107">IF(AI82,AI82/AI$84,"")</f>
        <v>1.4018107270330094E-2</v>
      </c>
      <c r="AJ95" s="5">
        <f t="shared" si="107"/>
        <v>1.5139991612586804E-2</v>
      </c>
      <c r="AK95" s="5">
        <f t="shared" ref="AK95:AL95" si="108">IF(AK82,AK82/AK$84,"")</f>
        <v>1.6980518850534566E-2</v>
      </c>
      <c r="AL95" s="5">
        <f t="shared" si="108"/>
        <v>1.5466696122832208E-2</v>
      </c>
    </row>
    <row r="96" spans="1:38" s="16" customFormat="1" x14ac:dyDescent="0.3">
      <c r="B96" s="16" t="s">
        <v>19</v>
      </c>
      <c r="C96" s="5">
        <f t="shared" si="44"/>
        <v>0</v>
      </c>
      <c r="D96" s="5">
        <f t="shared" si="44"/>
        <v>0</v>
      </c>
      <c r="E96" s="5">
        <f t="shared" si="44"/>
        <v>0</v>
      </c>
      <c r="F96" s="5">
        <f t="shared" si="44"/>
        <v>0</v>
      </c>
      <c r="G96" s="5">
        <f t="shared" si="44"/>
        <v>0</v>
      </c>
      <c r="H96" s="5">
        <f t="shared" si="44"/>
        <v>0</v>
      </c>
      <c r="I96" s="5">
        <f t="shared" si="44"/>
        <v>0</v>
      </c>
      <c r="J96" s="5">
        <f t="shared" si="44"/>
        <v>0</v>
      </c>
      <c r="K96" s="5">
        <f t="shared" ref="K96:L96" si="109">K83/K$84</f>
        <v>0</v>
      </c>
      <c r="L96" s="5">
        <f t="shared" si="109"/>
        <v>0</v>
      </c>
      <c r="M96" s="5">
        <f t="shared" ref="M96" si="110">M83/M$84</f>
        <v>4.9920831622905434E-2</v>
      </c>
      <c r="N96" s="5">
        <f t="shared" si="36"/>
        <v>4.8644925727312924E-2</v>
      </c>
      <c r="O96" s="5">
        <f t="shared" ref="O96:P96" si="111">IF(O83,O83/O$84,"")</f>
        <v>4.5527219501210386E-2</v>
      </c>
      <c r="P96" s="5">
        <f t="shared" si="111"/>
        <v>1.9814867590319182E-2</v>
      </c>
      <c r="Q96" s="5">
        <f t="shared" ref="Q96:R96" si="112">IF(Q83,Q83/Q$84,"")</f>
        <v>2.0360583082498229E-2</v>
      </c>
      <c r="R96" s="5" t="str">
        <f t="shared" si="112"/>
        <v/>
      </c>
      <c r="S96" s="5" t="str">
        <f t="shared" si="36"/>
        <v/>
      </c>
      <c r="T96" s="5" t="str">
        <f t="shared" si="36"/>
        <v/>
      </c>
      <c r="U96" s="5" t="str">
        <f t="shared" si="36"/>
        <v/>
      </c>
      <c r="V96" s="5" t="str">
        <f t="shared" si="36"/>
        <v/>
      </c>
      <c r="W96" s="5">
        <f t="shared" si="36"/>
        <v>1.8129978850655849E-2</v>
      </c>
      <c r="X96" s="2">
        <f t="shared" si="36"/>
        <v>2.2760788440635015E-2</v>
      </c>
      <c r="Y96" s="5">
        <f t="shared" si="36"/>
        <v>1.9969506639291482E-2</v>
      </c>
      <c r="Z96" s="5">
        <f t="shared" ref="Z96:AA96" si="113">IF(Z83,Z83/Z$84,"")</f>
        <v>2.0705726747390133E-2</v>
      </c>
      <c r="AA96" s="5">
        <f t="shared" si="113"/>
        <v>1.9509343714579044E-2</v>
      </c>
      <c r="AB96" s="5" t="str">
        <f t="shared" si="36"/>
        <v/>
      </c>
      <c r="AC96" s="5">
        <f t="shared" si="36"/>
        <v>8.7184424475823688E-4</v>
      </c>
      <c r="AD96" s="5">
        <f t="shared" si="36"/>
        <v>-5.1214946570006996E-5</v>
      </c>
      <c r="AE96" s="5">
        <f t="shared" ref="AE96:AF96" si="114">IF(AE83,AE83/AE$84,"")</f>
        <v>-3.7622714714008591E-5</v>
      </c>
      <c r="AF96" s="5">
        <f t="shared" si="114"/>
        <v>-6.2502319422009795E-4</v>
      </c>
      <c r="AG96" s="5">
        <f t="shared" ref="AG96:AH96" si="115">IF(AG83,AG83/AG$84,"")</f>
        <v>2.7459818891932931E-5</v>
      </c>
      <c r="AH96" s="5">
        <f t="shared" si="115"/>
        <v>-1.561057415691749E-5</v>
      </c>
      <c r="AI96" s="5">
        <f t="shared" ref="AI96:AJ96" si="116">IF(AI83,AI83/AI$84,"")</f>
        <v>6.5812710189343151E-6</v>
      </c>
      <c r="AJ96" s="5">
        <f t="shared" si="116"/>
        <v>4.5017189458395816E-5</v>
      </c>
      <c r="AK96" s="5">
        <f t="shared" ref="AK96:AL96" si="117">IF(AK83,AK83/AK$84,"")</f>
        <v>1.3582474726895241E-4</v>
      </c>
      <c r="AL96" s="5">
        <f t="shared" si="117"/>
        <v>9.7205346294046175E-5</v>
      </c>
    </row>
    <row r="97" spans="1:38" s="16" customFormat="1" x14ac:dyDescent="0.3">
      <c r="B97" s="16" t="s">
        <v>7</v>
      </c>
      <c r="C97" s="5">
        <f t="shared" si="44"/>
        <v>1</v>
      </c>
      <c r="D97" s="5">
        <f t="shared" si="44"/>
        <v>1</v>
      </c>
      <c r="E97" s="5">
        <f t="shared" si="44"/>
        <v>1</v>
      </c>
      <c r="F97" s="5">
        <f t="shared" si="44"/>
        <v>1</v>
      </c>
      <c r="G97" s="5">
        <f t="shared" si="44"/>
        <v>1</v>
      </c>
      <c r="H97" s="5">
        <f t="shared" si="44"/>
        <v>1</v>
      </c>
      <c r="I97" s="5">
        <f t="shared" si="44"/>
        <v>1</v>
      </c>
      <c r="J97" s="5">
        <f t="shared" si="44"/>
        <v>1</v>
      </c>
      <c r="K97" s="5">
        <f t="shared" ref="K97:L97" si="118">K84/K$84</f>
        <v>1</v>
      </c>
      <c r="L97" s="5">
        <f t="shared" si="118"/>
        <v>1</v>
      </c>
      <c r="M97" s="5">
        <f t="shared" ref="M97" si="119">M84/M$84</f>
        <v>1</v>
      </c>
      <c r="N97" s="5">
        <f t="shared" si="36"/>
        <v>1</v>
      </c>
      <c r="O97" s="5">
        <f t="shared" ref="O97:P97" si="120">IF(O84,O84/O$84,"")</f>
        <v>1</v>
      </c>
      <c r="P97" s="5">
        <f t="shared" si="120"/>
        <v>1</v>
      </c>
      <c r="Q97" s="5">
        <f t="shared" ref="Q97:R97" si="121">IF(Q84,Q84/Q$84,"")</f>
        <v>1</v>
      </c>
      <c r="R97" s="5">
        <f t="shared" si="121"/>
        <v>1</v>
      </c>
      <c r="S97" s="5">
        <f t="shared" si="36"/>
        <v>1</v>
      </c>
      <c r="T97" s="5">
        <f t="shared" si="36"/>
        <v>1</v>
      </c>
      <c r="U97" s="5">
        <f t="shared" si="36"/>
        <v>1</v>
      </c>
      <c r="V97" s="5">
        <f t="shared" si="36"/>
        <v>1</v>
      </c>
      <c r="W97" s="5">
        <f t="shared" si="36"/>
        <v>1</v>
      </c>
      <c r="X97" s="2">
        <f t="shared" si="36"/>
        <v>1</v>
      </c>
      <c r="Y97" s="5">
        <f t="shared" si="36"/>
        <v>1</v>
      </c>
      <c r="Z97" s="5">
        <f t="shared" ref="Z97:AA97" si="122">IF(Z84,Z84/Z$84,"")</f>
        <v>1</v>
      </c>
      <c r="AA97" s="5">
        <f t="shared" si="122"/>
        <v>1</v>
      </c>
      <c r="AB97" s="5">
        <f t="shared" si="36"/>
        <v>1</v>
      </c>
      <c r="AC97" s="5">
        <f t="shared" si="36"/>
        <v>1</v>
      </c>
      <c r="AD97" s="5">
        <f t="shared" si="36"/>
        <v>1</v>
      </c>
      <c r="AE97" s="5">
        <f t="shared" ref="AE97:AF97" si="123">IF(AE84,AE84/AE$84,"")</f>
        <v>1</v>
      </c>
      <c r="AF97" s="5">
        <f t="shared" si="123"/>
        <v>1</v>
      </c>
      <c r="AG97" s="5">
        <f t="shared" ref="AG97:AH97" si="124">IF(AG84,AG84/AG$84,"")</f>
        <v>1</v>
      </c>
      <c r="AH97" s="5">
        <f t="shared" si="124"/>
        <v>1</v>
      </c>
      <c r="AI97" s="5">
        <f t="shared" ref="AI97:AJ97" si="125">IF(AI84,AI84/AI$84,"")</f>
        <v>1</v>
      </c>
      <c r="AJ97" s="5">
        <f t="shared" si="125"/>
        <v>1</v>
      </c>
      <c r="AK97" s="5">
        <f t="shared" ref="AK97:AL97" si="126">IF(AK84,AK84/AK$84,"")</f>
        <v>1</v>
      </c>
      <c r="AL97" s="5">
        <f t="shared" si="126"/>
        <v>1</v>
      </c>
    </row>
    <row r="98" spans="1:38" s="16" customFormat="1" x14ac:dyDescent="0.3">
      <c r="B98" s="16" t="s">
        <v>38</v>
      </c>
      <c r="C98" s="5">
        <f t="shared" si="44"/>
        <v>1.5580717554272249E-2</v>
      </c>
      <c r="D98" s="5">
        <f t="shared" si="44"/>
        <v>1.5475256631528709E-2</v>
      </c>
      <c r="E98" s="5">
        <f t="shared" si="44"/>
        <v>1.1669275141285559E-2</v>
      </c>
      <c r="F98" s="5">
        <f t="shared" si="44"/>
        <v>1.2546163712175444E-2</v>
      </c>
      <c r="G98" s="5">
        <f t="shared" si="44"/>
        <v>1.3237142512784314E-2</v>
      </c>
      <c r="H98" s="5">
        <f t="shared" si="44"/>
        <v>1.3918156604607042E-2</v>
      </c>
      <c r="I98" s="5">
        <f t="shared" si="44"/>
        <v>1.0112537435518557E-2</v>
      </c>
      <c r="J98" s="5">
        <f t="shared" si="44"/>
        <v>9.9352555752143558E-3</v>
      </c>
      <c r="K98" s="5">
        <f t="shared" ref="K98:L98" si="127">K85/K$84</f>
        <v>9.8144662543694534E-3</v>
      </c>
      <c r="L98" s="5">
        <f t="shared" si="127"/>
        <v>9.6032474386641888E-3</v>
      </c>
      <c r="M98" s="5">
        <f t="shared" ref="M98" si="128">M85/M$84</f>
        <v>6.2630982768146229E-2</v>
      </c>
      <c r="N98" s="5">
        <f t="shared" si="36"/>
        <v>6.1030223374467278E-2</v>
      </c>
      <c r="O98" s="5">
        <f t="shared" ref="O98:P98" si="129">IF(O85,O85/O$84,"")</f>
        <v>5.7118729944266172E-2</v>
      </c>
      <c r="P98" s="5">
        <f t="shared" si="129"/>
        <v>3.1099285338477726E-2</v>
      </c>
      <c r="Q98" s="5">
        <f t="shared" ref="Q98:R98" si="130">IF(Q85,Q85/Q$84,"")</f>
        <v>3.3251020000168933E-2</v>
      </c>
      <c r="R98" s="5">
        <f t="shared" si="130"/>
        <v>1.194857259188499E-2</v>
      </c>
      <c r="S98" s="5">
        <f t="shared" si="36"/>
        <v>1.357570725342506E-2</v>
      </c>
      <c r="T98" s="5">
        <f t="shared" si="36"/>
        <v>1.2670700182117096E-2</v>
      </c>
      <c r="U98" s="5">
        <f t="shared" si="36"/>
        <v>1.3978635247680133E-2</v>
      </c>
      <c r="V98" s="5">
        <f t="shared" si="36"/>
        <v>1.3463261584617012E-2</v>
      </c>
      <c r="W98" s="5">
        <f t="shared" si="36"/>
        <v>3.5622995706710708E-2</v>
      </c>
      <c r="X98" s="2">
        <f t="shared" si="36"/>
        <v>4.4721920283583849E-2</v>
      </c>
      <c r="Y98" s="5">
        <f t="shared" si="36"/>
        <v>3.7497114672044508E-2</v>
      </c>
      <c r="Z98" s="5">
        <f t="shared" ref="Z98:AA98" si="131">IF(Z85,Z85/Z$84,"")</f>
        <v>3.8879528885669742E-2</v>
      </c>
      <c r="AA98" s="5">
        <f t="shared" si="131"/>
        <v>3.6633058174934278E-2</v>
      </c>
      <c r="AB98" s="5">
        <f t="shared" si="36"/>
        <v>1.6329475679805323E-2</v>
      </c>
      <c r="AC98" s="5">
        <f t="shared" si="36"/>
        <v>1.7019683354728282E-2</v>
      </c>
      <c r="AD98" s="5">
        <f t="shared" si="36"/>
        <v>1.5410577422915104E-2</v>
      </c>
      <c r="AE98" s="5">
        <f t="shared" ref="AE98:AF98" si="132">IF(AE85,AE85/AE$84,"")</f>
        <v>1.416024925048498E-2</v>
      </c>
      <c r="AF98" s="5">
        <f t="shared" si="132"/>
        <v>1.1168383201720375E-2</v>
      </c>
      <c r="AG98" s="5">
        <f t="shared" ref="AG98:AH98" si="133">IF(AG85,AG85/AG$84,"")</f>
        <v>1.3525016951157428E-2</v>
      </c>
      <c r="AH98" s="5">
        <f t="shared" si="133"/>
        <v>1.4234613549086332E-2</v>
      </c>
      <c r="AI98" s="5">
        <f t="shared" ref="AI98:AJ98" si="134">IF(AI85,AI85/AI$84,"")</f>
        <v>1.4024688541349027E-2</v>
      </c>
      <c r="AJ98" s="5">
        <f t="shared" si="134"/>
        <v>1.5185008802045201E-2</v>
      </c>
      <c r="AK98" s="5">
        <f t="shared" ref="AK98:AL98" si="135">IF(AK85,AK85/AK$84,"")</f>
        <v>1.7116343597803521E-2</v>
      </c>
      <c r="AL98" s="5">
        <f t="shared" si="135"/>
        <v>1.5563901469126255E-2</v>
      </c>
    </row>
    <row r="99" spans="1:38" s="16" customFormat="1" x14ac:dyDescent="0.3">
      <c r="A99" s="16" t="s">
        <v>48</v>
      </c>
      <c r="C99" s="17"/>
      <c r="D99" s="222"/>
      <c r="E99" s="71"/>
      <c r="F99" s="17"/>
      <c r="G99" s="222"/>
      <c r="H99" s="71"/>
      <c r="I99" s="17"/>
      <c r="J99" s="222"/>
      <c r="K99" s="222"/>
      <c r="L99" s="222"/>
      <c r="M99" s="222"/>
      <c r="N99" s="71"/>
      <c r="O99" s="71"/>
      <c r="P99" s="71"/>
      <c r="Q99" s="71"/>
      <c r="R99" s="71"/>
      <c r="S99" s="222"/>
      <c r="T99" s="222"/>
      <c r="U99" s="17"/>
      <c r="V99" s="222"/>
      <c r="W99" s="71"/>
      <c r="X99" s="19"/>
      <c r="Y99" s="222"/>
      <c r="Z99" s="222"/>
      <c r="AA99" s="222"/>
      <c r="AJ99" s="5" t="str">
        <f t="shared" ref="AJ99" si="136">IF(AJ86,AJ86/AJ$84,"")</f>
        <v/>
      </c>
    </row>
    <row r="100" spans="1:38" s="16" customFormat="1" x14ac:dyDescent="0.3">
      <c r="A100" s="220" t="s">
        <v>26</v>
      </c>
      <c r="C100" s="17"/>
      <c r="D100" s="222"/>
      <c r="E100" s="71"/>
      <c r="F100" s="17"/>
      <c r="G100" s="222"/>
      <c r="H100" s="71"/>
      <c r="I100" s="17"/>
      <c r="J100" s="222"/>
      <c r="K100" s="222"/>
      <c r="L100" s="222"/>
      <c r="M100" s="222"/>
      <c r="N100" s="71"/>
      <c r="O100" s="71"/>
      <c r="P100" s="71"/>
      <c r="Q100" s="71"/>
      <c r="R100" s="71"/>
      <c r="S100" s="222"/>
      <c r="T100" s="222"/>
      <c r="U100" s="17"/>
      <c r="V100" s="222"/>
      <c r="W100" s="71"/>
      <c r="X100" s="19"/>
      <c r="Y100" s="222"/>
      <c r="Z100" s="222"/>
      <c r="AA100" s="222"/>
      <c r="AJ100" s="5" t="str">
        <f t="shared" ref="AJ100" si="137">IF(AJ87,AJ87/AJ$84,"")</f>
        <v/>
      </c>
    </row>
    <row r="101" spans="1:38" s="16" customFormat="1" x14ac:dyDescent="0.3">
      <c r="B101" s="16" t="s">
        <v>0</v>
      </c>
      <c r="C101" s="183">
        <v>97145</v>
      </c>
      <c r="D101" s="193">
        <v>60396.780349565452</v>
      </c>
      <c r="E101" s="193">
        <v>46328.30302340645</v>
      </c>
      <c r="F101" s="210">
        <v>55778</v>
      </c>
      <c r="G101" s="210">
        <v>47874</v>
      </c>
      <c r="H101" s="210">
        <v>26470</v>
      </c>
      <c r="I101" s="210">
        <v>53828</v>
      </c>
      <c r="J101" s="210">
        <v>57940</v>
      </c>
      <c r="K101" s="210">
        <v>72382</v>
      </c>
      <c r="L101" s="210">
        <v>81616</v>
      </c>
      <c r="M101" s="210">
        <v>70547</v>
      </c>
      <c r="N101" s="210">
        <v>64419</v>
      </c>
      <c r="O101" s="210">
        <v>94678</v>
      </c>
      <c r="P101" s="210">
        <v>106703</v>
      </c>
      <c r="Q101" s="210">
        <v>105310</v>
      </c>
      <c r="R101" s="210">
        <v>109937</v>
      </c>
      <c r="S101" s="210">
        <v>85616</v>
      </c>
      <c r="T101" s="210">
        <v>90934</v>
      </c>
      <c r="U101" s="210">
        <v>77018</v>
      </c>
      <c r="V101" s="210">
        <v>85350</v>
      </c>
      <c r="W101" s="210">
        <v>93309</v>
      </c>
      <c r="X101" s="210">
        <v>40293</v>
      </c>
      <c r="Y101" s="210">
        <v>69015</v>
      </c>
      <c r="Z101" s="210">
        <v>51213</v>
      </c>
      <c r="AA101" s="210">
        <v>71115</v>
      </c>
      <c r="AB101" s="210">
        <v>76055</v>
      </c>
      <c r="AC101" s="210">
        <v>81549</v>
      </c>
      <c r="AD101" s="210">
        <v>91472</v>
      </c>
      <c r="AE101" s="210">
        <v>129780</v>
      </c>
      <c r="AF101" s="210">
        <v>170743</v>
      </c>
      <c r="AG101" s="210">
        <v>155436</v>
      </c>
      <c r="AH101" s="210">
        <v>116874</v>
      </c>
      <c r="AI101" s="210">
        <v>168824</v>
      </c>
      <c r="AJ101" s="210">
        <v>128632</v>
      </c>
      <c r="AK101" s="210">
        <v>116367</v>
      </c>
      <c r="AL101" s="210">
        <v>151034</v>
      </c>
    </row>
    <row r="102" spans="1:38" s="16" customFormat="1" x14ac:dyDescent="0.3">
      <c r="B102" s="16" t="s">
        <v>1</v>
      </c>
      <c r="C102" s="181">
        <v>131155</v>
      </c>
      <c r="D102" s="194">
        <v>119418.00706460376</v>
      </c>
      <c r="E102" s="194">
        <v>134000.66754733477</v>
      </c>
      <c r="F102" s="211">
        <v>120310</v>
      </c>
      <c r="G102" s="211">
        <v>92278</v>
      </c>
      <c r="H102" s="211">
        <v>99311</v>
      </c>
      <c r="I102" s="211">
        <v>100052</v>
      </c>
      <c r="J102" s="211">
        <v>101314</v>
      </c>
      <c r="K102" s="211">
        <v>90717</v>
      </c>
      <c r="L102" s="211">
        <v>88655</v>
      </c>
      <c r="M102" s="211">
        <v>92927</v>
      </c>
      <c r="N102" s="211">
        <v>107975</v>
      </c>
      <c r="O102" s="211">
        <v>100955</v>
      </c>
      <c r="P102" s="211">
        <v>104991</v>
      </c>
      <c r="Q102" s="211">
        <v>96017</v>
      </c>
      <c r="R102" s="211">
        <v>91939</v>
      </c>
      <c r="S102" s="211">
        <v>72699</v>
      </c>
      <c r="T102" s="211">
        <v>91090</v>
      </c>
      <c r="U102" s="211">
        <v>81356</v>
      </c>
      <c r="V102" s="211">
        <v>120394</v>
      </c>
      <c r="W102" s="211">
        <v>88220</v>
      </c>
      <c r="X102" s="211">
        <v>77219</v>
      </c>
      <c r="Y102" s="211">
        <v>87468</v>
      </c>
      <c r="Z102" s="211">
        <v>93454</v>
      </c>
      <c r="AA102" s="211">
        <v>92396</v>
      </c>
      <c r="AB102" s="211">
        <v>106024</v>
      </c>
      <c r="AC102" s="211">
        <v>119830</v>
      </c>
      <c r="AD102" s="211">
        <v>126444</v>
      </c>
      <c r="AE102" s="211">
        <v>111476</v>
      </c>
      <c r="AF102" s="211">
        <v>151394</v>
      </c>
      <c r="AG102" s="211">
        <v>128679</v>
      </c>
      <c r="AH102" s="211">
        <v>143037</v>
      </c>
      <c r="AI102" s="211">
        <v>98945</v>
      </c>
      <c r="AJ102" s="211">
        <v>105191</v>
      </c>
      <c r="AK102" s="211">
        <v>107341</v>
      </c>
      <c r="AL102" s="211">
        <v>111595</v>
      </c>
    </row>
    <row r="103" spans="1:38" s="16" customFormat="1" x14ac:dyDescent="0.3">
      <c r="B103" s="16" t="s">
        <v>3</v>
      </c>
      <c r="C103" s="181">
        <v>51584</v>
      </c>
      <c r="D103" s="194">
        <v>51583.70979226823</v>
      </c>
      <c r="E103" s="194">
        <v>51583.70979226823</v>
      </c>
      <c r="F103" s="211">
        <v>51584</v>
      </c>
      <c r="G103" s="211">
        <v>51584</v>
      </c>
      <c r="H103" s="211">
        <v>51584</v>
      </c>
      <c r="I103" s="211">
        <v>51584</v>
      </c>
      <c r="J103" s="211">
        <v>51584</v>
      </c>
      <c r="K103" s="211">
        <v>51584</v>
      </c>
      <c r="L103" s="211">
        <v>51584</v>
      </c>
      <c r="M103" s="211">
        <v>51584</v>
      </c>
      <c r="N103" s="211">
        <v>51584</v>
      </c>
      <c r="O103" s="211">
        <v>51584</v>
      </c>
      <c r="P103" s="211">
        <v>51584</v>
      </c>
      <c r="Q103" s="211">
        <v>51584</v>
      </c>
      <c r="R103" s="211">
        <v>62557</v>
      </c>
      <c r="S103" s="211">
        <v>62557</v>
      </c>
      <c r="T103" s="211">
        <v>62557</v>
      </c>
      <c r="U103" s="211">
        <v>62557</v>
      </c>
      <c r="V103" s="211">
        <v>62557</v>
      </c>
      <c r="W103" s="211">
        <v>62557</v>
      </c>
      <c r="X103" s="211">
        <v>62557</v>
      </c>
      <c r="Y103" s="211">
        <v>62557</v>
      </c>
      <c r="Z103" s="211">
        <v>69691</v>
      </c>
      <c r="AA103" s="211">
        <v>69691</v>
      </c>
      <c r="AB103" s="211">
        <v>69691</v>
      </c>
      <c r="AC103" s="211">
        <v>69691</v>
      </c>
      <c r="AD103" s="211">
        <v>69691</v>
      </c>
      <c r="AE103" s="211">
        <v>69691</v>
      </c>
      <c r="AF103" s="211">
        <v>69691</v>
      </c>
      <c r="AG103" s="211">
        <v>69691</v>
      </c>
      <c r="AH103" s="211">
        <v>69691</v>
      </c>
      <c r="AI103" s="211">
        <v>69691</v>
      </c>
      <c r="AJ103" s="211">
        <v>69691</v>
      </c>
      <c r="AK103" s="211">
        <v>69691</v>
      </c>
      <c r="AL103" s="211">
        <v>69691</v>
      </c>
    </row>
    <row r="104" spans="1:38" s="16" customFormat="1" x14ac:dyDescent="0.3">
      <c r="B104" s="16" t="s">
        <v>2</v>
      </c>
      <c r="C104" s="181">
        <v>54709</v>
      </c>
      <c r="D104" s="194">
        <v>49981.514014742083</v>
      </c>
      <c r="E104" s="194">
        <v>50031.654138170081</v>
      </c>
      <c r="F104" s="211">
        <v>49641</v>
      </c>
      <c r="G104" s="211">
        <v>46136</v>
      </c>
      <c r="H104" s="211">
        <v>44720</v>
      </c>
      <c r="I104" s="211">
        <v>47386</v>
      </c>
      <c r="J104" s="211">
        <v>47910</v>
      </c>
      <c r="K104" s="211">
        <v>48285</v>
      </c>
      <c r="L104" s="211">
        <v>48984</v>
      </c>
      <c r="M104" s="211">
        <v>49335</v>
      </c>
      <c r="N104" s="211">
        <v>50205</v>
      </c>
      <c r="O104" s="211">
        <v>52471</v>
      </c>
      <c r="P104" s="211">
        <v>53485</v>
      </c>
      <c r="Q104" s="211">
        <v>52512</v>
      </c>
      <c r="R104" s="211">
        <v>45052</v>
      </c>
      <c r="S104" s="211">
        <v>40804</v>
      </c>
      <c r="T104" s="211">
        <v>43036</v>
      </c>
      <c r="U104" s="211">
        <v>40741</v>
      </c>
      <c r="V104" s="211">
        <v>45360</v>
      </c>
      <c r="W104" s="211">
        <v>43117</v>
      </c>
      <c r="X104" s="211">
        <v>36274</v>
      </c>
      <c r="Y104" s="211">
        <v>39999</v>
      </c>
      <c r="Z104" s="211">
        <v>39303</v>
      </c>
      <c r="AA104" s="211">
        <v>41141</v>
      </c>
      <c r="AB104" s="211">
        <v>42603</v>
      </c>
      <c r="AC104" s="211">
        <v>44514</v>
      </c>
      <c r="AD104" s="211">
        <v>46118</v>
      </c>
      <c r="AE104" s="211">
        <v>49430</v>
      </c>
      <c r="AF104" s="211">
        <v>57603</v>
      </c>
      <c r="AG104" s="211">
        <v>53941</v>
      </c>
      <c r="AH104" s="211">
        <v>51580</v>
      </c>
      <c r="AI104" s="211">
        <v>52341</v>
      </c>
      <c r="AJ104" s="211">
        <v>49165</v>
      </c>
      <c r="AK104" s="211">
        <v>48250</v>
      </c>
      <c r="AL104" s="211">
        <v>52045</v>
      </c>
    </row>
    <row r="105" spans="1:38" s="16" customFormat="1" x14ac:dyDescent="0.3">
      <c r="B105" s="16" t="s">
        <v>5</v>
      </c>
      <c r="C105" s="181">
        <v>38533</v>
      </c>
      <c r="D105" s="194">
        <v>38533.262496145326</v>
      </c>
      <c r="E105" s="194">
        <v>38533.262496145326</v>
      </c>
      <c r="F105" s="211">
        <v>38533</v>
      </c>
      <c r="G105" s="211">
        <v>38533</v>
      </c>
      <c r="H105" s="211">
        <v>38533</v>
      </c>
      <c r="I105" s="211">
        <v>38533</v>
      </c>
      <c r="J105" s="211">
        <v>38533</v>
      </c>
      <c r="K105" s="211">
        <v>38533</v>
      </c>
      <c r="L105" s="211">
        <v>38533</v>
      </c>
      <c r="M105" s="211">
        <v>38533</v>
      </c>
      <c r="N105" s="211">
        <v>38533</v>
      </c>
      <c r="O105" s="211">
        <v>38533</v>
      </c>
      <c r="P105" s="211">
        <v>38533</v>
      </c>
      <c r="Q105" s="211">
        <v>38533</v>
      </c>
      <c r="R105" s="211">
        <v>37450</v>
      </c>
      <c r="S105" s="211">
        <v>37450</v>
      </c>
      <c r="T105" s="211">
        <v>37450</v>
      </c>
      <c r="U105" s="211">
        <v>37450</v>
      </c>
      <c r="V105" s="211">
        <v>37450</v>
      </c>
      <c r="W105" s="211">
        <v>37450</v>
      </c>
      <c r="X105" s="211">
        <v>37450</v>
      </c>
      <c r="Y105" s="211">
        <v>37450</v>
      </c>
      <c r="Z105" s="211">
        <v>39170</v>
      </c>
      <c r="AA105" s="211">
        <v>39170</v>
      </c>
      <c r="AB105" s="211">
        <v>39170</v>
      </c>
      <c r="AC105" s="211">
        <v>39170</v>
      </c>
      <c r="AD105" s="211">
        <v>39170</v>
      </c>
      <c r="AE105" s="211">
        <v>39170</v>
      </c>
      <c r="AF105" s="211">
        <v>39170</v>
      </c>
      <c r="AG105" s="211">
        <v>39170</v>
      </c>
      <c r="AH105" s="211">
        <v>39170</v>
      </c>
      <c r="AI105" s="211">
        <v>39170</v>
      </c>
      <c r="AJ105" s="211">
        <v>39170</v>
      </c>
      <c r="AK105" s="211">
        <v>39170</v>
      </c>
      <c r="AL105" s="211">
        <v>39170</v>
      </c>
    </row>
    <row r="106" spans="1:38" s="16" customFormat="1" x14ac:dyDescent="0.3">
      <c r="B106" s="16" t="s">
        <v>4</v>
      </c>
      <c r="C106" s="181">
        <v>31165</v>
      </c>
      <c r="D106" s="194">
        <v>31165.15799949539</v>
      </c>
      <c r="E106" s="194">
        <v>31165.15799949539</v>
      </c>
      <c r="F106" s="211">
        <v>31165</v>
      </c>
      <c r="G106" s="211">
        <v>31165</v>
      </c>
      <c r="H106" s="211">
        <v>31165</v>
      </c>
      <c r="I106" s="211">
        <v>31165</v>
      </c>
      <c r="J106" s="211">
        <v>31165</v>
      </c>
      <c r="K106" s="211">
        <v>31165</v>
      </c>
      <c r="L106" s="211">
        <v>31165</v>
      </c>
      <c r="M106" s="211">
        <v>31165</v>
      </c>
      <c r="N106" s="211">
        <v>31165</v>
      </c>
      <c r="O106" s="211">
        <v>31165</v>
      </c>
      <c r="P106" s="211">
        <v>31165</v>
      </c>
      <c r="Q106" s="211">
        <v>31165</v>
      </c>
      <c r="R106" s="211">
        <v>37584</v>
      </c>
      <c r="S106" s="211">
        <v>37584</v>
      </c>
      <c r="T106" s="211">
        <v>37584</v>
      </c>
      <c r="U106" s="211">
        <v>37584</v>
      </c>
      <c r="V106" s="211">
        <v>37584</v>
      </c>
      <c r="W106" s="211">
        <v>37584</v>
      </c>
      <c r="X106" s="211">
        <v>37584</v>
      </c>
      <c r="Y106" s="211">
        <v>37584</v>
      </c>
      <c r="Z106" s="211">
        <v>35629</v>
      </c>
      <c r="AA106" s="211">
        <v>35629</v>
      </c>
      <c r="AB106" s="211">
        <v>35629</v>
      </c>
      <c r="AC106" s="211">
        <v>35629</v>
      </c>
      <c r="AD106" s="211">
        <v>35629</v>
      </c>
      <c r="AE106" s="211">
        <v>35629</v>
      </c>
      <c r="AF106" s="211">
        <v>35629</v>
      </c>
      <c r="AG106" s="211">
        <v>35629</v>
      </c>
      <c r="AH106" s="211">
        <v>35629</v>
      </c>
      <c r="AI106" s="211">
        <v>35629</v>
      </c>
      <c r="AJ106" s="211">
        <v>35629</v>
      </c>
      <c r="AK106" s="211">
        <v>35629</v>
      </c>
      <c r="AL106" s="211">
        <v>35629</v>
      </c>
    </row>
    <row r="107" spans="1:38" s="16" customFormat="1" x14ac:dyDescent="0.3">
      <c r="B107" s="16" t="s">
        <v>8</v>
      </c>
      <c r="C107" s="181">
        <v>11808</v>
      </c>
      <c r="D107" s="194">
        <v>11808.043869250001</v>
      </c>
      <c r="E107" s="194">
        <v>11808.043869250001</v>
      </c>
      <c r="F107" s="211">
        <v>13181</v>
      </c>
      <c r="G107" s="211">
        <v>13181</v>
      </c>
      <c r="H107" s="211">
        <v>13030</v>
      </c>
      <c r="I107" s="211">
        <v>13030</v>
      </c>
      <c r="J107" s="211">
        <v>13030</v>
      </c>
      <c r="K107" s="211">
        <v>13030</v>
      </c>
      <c r="L107" s="211">
        <v>13818</v>
      </c>
      <c r="M107" s="211">
        <v>5972</v>
      </c>
      <c r="N107" s="211">
        <v>5972</v>
      </c>
      <c r="O107" s="211">
        <v>5972</v>
      </c>
      <c r="P107" s="211">
        <v>9612</v>
      </c>
      <c r="Q107" s="211">
        <v>9612</v>
      </c>
      <c r="R107" s="211">
        <v>9612</v>
      </c>
      <c r="S107" s="211">
        <v>9612</v>
      </c>
      <c r="T107" s="211">
        <v>8790</v>
      </c>
      <c r="U107" s="211">
        <v>8790</v>
      </c>
      <c r="V107" s="211">
        <v>8790</v>
      </c>
      <c r="W107" s="211">
        <v>1794</v>
      </c>
      <c r="X107" s="211">
        <v>-4366</v>
      </c>
      <c r="Y107" s="211">
        <v>-4366</v>
      </c>
      <c r="Z107" s="211">
        <v>-4366</v>
      </c>
      <c r="AA107" s="211">
        <v>-4366</v>
      </c>
      <c r="AB107" s="211">
        <v>-948</v>
      </c>
      <c r="AC107" s="211">
        <v>-948</v>
      </c>
      <c r="AD107" s="211">
        <v>-948</v>
      </c>
      <c r="AE107" s="211">
        <v>9675</v>
      </c>
      <c r="AF107" s="211">
        <v>12689</v>
      </c>
      <c r="AG107" s="211">
        <v>12689</v>
      </c>
      <c r="AH107" s="211">
        <v>12689</v>
      </c>
      <c r="AI107" s="211">
        <v>12634</v>
      </c>
      <c r="AJ107" s="211">
        <v>14001</v>
      </c>
      <c r="AK107" s="211">
        <v>14001</v>
      </c>
      <c r="AL107" s="211">
        <v>14001</v>
      </c>
    </row>
    <row r="108" spans="1:38" s="16" customFormat="1" x14ac:dyDescent="0.3">
      <c r="B108" s="16" t="s">
        <v>10</v>
      </c>
      <c r="C108" s="181">
        <v>6110</v>
      </c>
      <c r="D108" s="194">
        <v>6109.5355010751964</v>
      </c>
      <c r="E108" s="194">
        <v>6109.5355010751964</v>
      </c>
      <c r="F108" s="211">
        <v>4479</v>
      </c>
      <c r="G108" s="211">
        <v>4479</v>
      </c>
      <c r="H108" s="211">
        <v>4479</v>
      </c>
      <c r="I108" s="211">
        <v>3383</v>
      </c>
      <c r="J108" s="211">
        <v>3383</v>
      </c>
      <c r="K108" s="211">
        <v>3383</v>
      </c>
      <c r="L108" s="211">
        <v>3383</v>
      </c>
      <c r="M108" s="211">
        <v>4276</v>
      </c>
      <c r="N108" s="211">
        <v>4276</v>
      </c>
      <c r="O108" s="211">
        <v>4276</v>
      </c>
      <c r="P108" s="211">
        <v>4276</v>
      </c>
      <c r="Q108" s="211">
        <v>4830</v>
      </c>
      <c r="R108" s="211">
        <v>4830</v>
      </c>
      <c r="S108" s="211">
        <v>4830</v>
      </c>
      <c r="T108" s="211">
        <v>4830</v>
      </c>
      <c r="U108" s="211">
        <v>4996</v>
      </c>
      <c r="V108" s="211">
        <v>4996</v>
      </c>
      <c r="W108" s="211">
        <v>6740</v>
      </c>
      <c r="X108" s="211">
        <v>6740</v>
      </c>
      <c r="Y108" s="211">
        <v>5641</v>
      </c>
      <c r="Z108" s="211">
        <v>5641</v>
      </c>
      <c r="AA108" s="211">
        <v>5641</v>
      </c>
      <c r="AB108" s="211">
        <v>5641</v>
      </c>
      <c r="AC108" s="211">
        <v>5940</v>
      </c>
      <c r="AD108" s="211">
        <v>5940</v>
      </c>
      <c r="AE108" s="211">
        <v>5940</v>
      </c>
      <c r="AF108" s="211">
        <v>5940</v>
      </c>
      <c r="AG108" s="211">
        <v>6490</v>
      </c>
      <c r="AH108" s="211">
        <v>6490</v>
      </c>
      <c r="AI108" s="211">
        <v>6490</v>
      </c>
      <c r="AJ108" s="211">
        <v>6490</v>
      </c>
      <c r="AK108" s="211">
        <v>7524</v>
      </c>
      <c r="AL108" s="211">
        <v>7524</v>
      </c>
    </row>
    <row r="109" spans="1:38" s="16" customFormat="1" x14ac:dyDescent="0.3">
      <c r="B109" s="16" t="s">
        <v>19</v>
      </c>
      <c r="C109" s="181">
        <v>0</v>
      </c>
      <c r="D109" s="195">
        <v>0</v>
      </c>
      <c r="E109" s="195">
        <v>0</v>
      </c>
      <c r="F109" s="212">
        <v>0</v>
      </c>
      <c r="G109" s="212">
        <v>0</v>
      </c>
      <c r="H109" s="212">
        <v>0</v>
      </c>
      <c r="I109" s="212">
        <v>0</v>
      </c>
      <c r="J109" s="212">
        <v>0</v>
      </c>
      <c r="K109" s="212">
        <v>0</v>
      </c>
      <c r="L109" s="212">
        <v>0</v>
      </c>
      <c r="M109" s="212">
        <v>16832</v>
      </c>
      <c r="N109" s="212">
        <v>16832</v>
      </c>
      <c r="O109" s="212">
        <v>16832</v>
      </c>
      <c r="P109" s="212">
        <v>7525</v>
      </c>
      <c r="Q109" s="212">
        <v>7525</v>
      </c>
      <c r="R109" s="212">
        <v>0</v>
      </c>
      <c r="S109" s="212">
        <v>0</v>
      </c>
      <c r="T109" s="212">
        <v>0</v>
      </c>
      <c r="U109" s="212">
        <v>0</v>
      </c>
      <c r="V109" s="212">
        <v>0</v>
      </c>
      <c r="W109" s="212">
        <v>6988</v>
      </c>
      <c r="X109" s="212">
        <v>6988</v>
      </c>
      <c r="Y109" s="212">
        <v>6988</v>
      </c>
      <c r="Z109" s="212">
        <v>6988</v>
      </c>
      <c r="AA109" s="212">
        <v>6988</v>
      </c>
      <c r="AB109" s="212">
        <v>0</v>
      </c>
      <c r="AC109" s="212">
        <v>88</v>
      </c>
      <c r="AD109" s="212">
        <v>-5</v>
      </c>
      <c r="AE109" s="212">
        <v>-4</v>
      </c>
      <c r="AF109" s="212">
        <v>-81</v>
      </c>
      <c r="AG109" s="212">
        <v>4</v>
      </c>
      <c r="AH109" s="212">
        <v>-2</v>
      </c>
      <c r="AI109" s="212">
        <v>1</v>
      </c>
      <c r="AJ109" s="212">
        <v>5</v>
      </c>
      <c r="AK109" s="212">
        <v>15</v>
      </c>
      <c r="AL109" s="212">
        <v>12</v>
      </c>
    </row>
    <row r="110" spans="1:38" s="16" customFormat="1" x14ac:dyDescent="0.3">
      <c r="B110" s="16" t="s">
        <v>7</v>
      </c>
      <c r="C110" s="71">
        <f>SUM(C101:C109)</f>
        <v>422209</v>
      </c>
      <c r="D110" s="71">
        <f t="shared" ref="D110:J110" si="138">SUM(D101:D109)</f>
        <v>368996.01108714548</v>
      </c>
      <c r="E110" s="71">
        <f t="shared" si="138"/>
        <v>369560.33436714543</v>
      </c>
      <c r="F110" s="71">
        <f t="shared" si="138"/>
        <v>364671</v>
      </c>
      <c r="G110" s="71">
        <f t="shared" si="138"/>
        <v>325230</v>
      </c>
      <c r="H110" s="71">
        <f t="shared" si="138"/>
        <v>309292</v>
      </c>
      <c r="I110" s="71">
        <f t="shared" si="138"/>
        <v>338961</v>
      </c>
      <c r="J110" s="71">
        <f t="shared" si="138"/>
        <v>344859</v>
      </c>
      <c r="K110" s="71">
        <f t="shared" ref="K110:L110" si="139">SUM(K101:K109)</f>
        <v>349079</v>
      </c>
      <c r="L110" s="71">
        <f t="shared" si="139"/>
        <v>357738</v>
      </c>
      <c r="M110" s="71">
        <f t="shared" ref="M110:N110" si="140">SUM(M101:M109)</f>
        <v>361171</v>
      </c>
      <c r="N110" s="71">
        <f t="shared" si="140"/>
        <v>370961</v>
      </c>
      <c r="O110" s="71">
        <f t="shared" ref="O110:P110" si="141">SUM(O101:O109)</f>
        <v>396466</v>
      </c>
      <c r="P110" s="71">
        <f t="shared" si="141"/>
        <v>407874</v>
      </c>
      <c r="Q110" s="71">
        <f t="shared" ref="Q110:V110" si="142">SUM(Q101:Q109)</f>
        <v>397088</v>
      </c>
      <c r="R110" s="71">
        <f t="shared" si="142"/>
        <v>398961</v>
      </c>
      <c r="S110" s="71">
        <f t="shared" si="142"/>
        <v>351152</v>
      </c>
      <c r="T110" s="71">
        <f t="shared" si="142"/>
        <v>376271</v>
      </c>
      <c r="U110" s="71">
        <f t="shared" si="142"/>
        <v>350492</v>
      </c>
      <c r="V110" s="71">
        <f t="shared" si="142"/>
        <v>402481</v>
      </c>
      <c r="W110" s="71">
        <f t="shared" ref="W110:Y110" si="143">SUM(W101:W109)</f>
        <v>377759</v>
      </c>
      <c r="X110" s="71">
        <f t="shared" si="143"/>
        <v>300739</v>
      </c>
      <c r="Y110" s="71">
        <f t="shared" si="143"/>
        <v>342336</v>
      </c>
      <c r="Z110" s="71">
        <f t="shared" ref="Z110:AB110" si="144">SUM(Z101:Z109)</f>
        <v>336723</v>
      </c>
      <c r="AA110" s="71">
        <f t="shared" si="144"/>
        <v>357405</v>
      </c>
      <c r="AB110" s="71">
        <f t="shared" si="144"/>
        <v>373865</v>
      </c>
      <c r="AC110" s="71">
        <f t="shared" ref="AC110:AD110" si="145">SUM(AC101:AC109)</f>
        <v>395463</v>
      </c>
      <c r="AD110" s="71">
        <f t="shared" si="145"/>
        <v>413511</v>
      </c>
      <c r="AE110" s="71">
        <f t="shared" ref="AE110:AF110" si="146">SUM(AE101:AE109)</f>
        <v>450787</v>
      </c>
      <c r="AF110" s="71">
        <f t="shared" si="146"/>
        <v>542778</v>
      </c>
      <c r="AG110" s="71">
        <f t="shared" ref="AG110:AI110" si="147">SUM(AG101:AG109)</f>
        <v>501729</v>
      </c>
      <c r="AH110" s="71">
        <f t="shared" si="147"/>
        <v>475158</v>
      </c>
      <c r="AI110" s="71">
        <f t="shared" si="147"/>
        <v>483725</v>
      </c>
      <c r="AJ110" s="71">
        <f t="shared" ref="AJ110:AL110" si="148">SUM(AJ101:AJ109)</f>
        <v>447974</v>
      </c>
      <c r="AK110" s="71">
        <f t="shared" si="148"/>
        <v>437988</v>
      </c>
      <c r="AL110" s="71">
        <f t="shared" si="148"/>
        <v>480701</v>
      </c>
    </row>
    <row r="111" spans="1:38" s="87" customFormat="1" x14ac:dyDescent="0.3"/>
    <row r="112" spans="1:38" x14ac:dyDescent="0.3">
      <c r="B112" s="11"/>
    </row>
    <row r="113" spans="2:33" x14ac:dyDescent="0.3">
      <c r="B113" s="44" t="s">
        <v>22</v>
      </c>
    </row>
    <row r="114" spans="2:33" x14ac:dyDescent="0.3">
      <c r="B114" s="33" t="s">
        <v>23</v>
      </c>
    </row>
    <row r="115" spans="2:33" x14ac:dyDescent="0.3">
      <c r="B115" s="16" t="s">
        <v>25</v>
      </c>
    </row>
    <row r="118" spans="2:33" s="113" customFormat="1" x14ac:dyDescent="0.3">
      <c r="B118" s="101" t="s">
        <v>18</v>
      </c>
      <c r="C118" s="111">
        <f>+C69+C70</f>
        <v>0.51250469457797909</v>
      </c>
      <c r="D118" s="112">
        <f>C118/$C$72</f>
        <v>1.5580717554272249E-2</v>
      </c>
      <c r="E118" s="114"/>
      <c r="F118" s="111">
        <f>+F69+F70</f>
        <v>0.51250469457797909</v>
      </c>
      <c r="G118" s="112">
        <f>F118/$F$72</f>
        <v>1.5475256631528709E-2</v>
      </c>
      <c r="H118" s="114"/>
      <c r="I118" s="111">
        <f>+I69+I70</f>
        <v>0.38</v>
      </c>
      <c r="J118" s="112">
        <f>I118/$I$72</f>
        <v>1.1669275141285559E-2</v>
      </c>
      <c r="K118" s="114"/>
      <c r="L118" s="111">
        <f>+L69+L70</f>
        <v>0.38440000000000002</v>
      </c>
      <c r="M118" s="112">
        <f>L118/$L$72</f>
        <v>1.2546163712175444E-2</v>
      </c>
      <c r="N118" s="114"/>
      <c r="O118" s="111">
        <f>+O69+O70</f>
        <v>0.38440000000000002</v>
      </c>
      <c r="P118" s="112">
        <f>O118/$O$72</f>
        <v>1.3237142512784314E-2</v>
      </c>
      <c r="Q118" s="114"/>
      <c r="R118" s="111">
        <f>+R69+R70</f>
        <v>0.38440000000000002</v>
      </c>
      <c r="S118" s="112">
        <f>R118/$R$72</f>
        <v>1.3918156604607042E-2</v>
      </c>
      <c r="U118" s="111">
        <f>+U69+U70</f>
        <v>0.30659999999999998</v>
      </c>
      <c r="V118" s="112">
        <f>U118/$U$72</f>
        <v>1.0112537435518557E-2</v>
      </c>
      <c r="X118" s="111">
        <f>+X69+X70</f>
        <v>0.30659999999999998</v>
      </c>
      <c r="Y118" s="112">
        <f>X118/$X$72</f>
        <v>9.9352555752143558E-3</v>
      </c>
      <c r="AG118" s="114"/>
    </row>
    <row r="122" spans="2:33" x14ac:dyDescent="0.3">
      <c r="L122" s="87"/>
    </row>
  </sheetData>
  <mergeCells count="11">
    <mergeCell ref="X60:Z60"/>
    <mergeCell ref="U60:W60"/>
    <mergeCell ref="L60:N60"/>
    <mergeCell ref="R60:T60"/>
    <mergeCell ref="C7:E7"/>
    <mergeCell ref="F7:H7"/>
    <mergeCell ref="C60:E60"/>
    <mergeCell ref="F60:H60"/>
    <mergeCell ref="I60:K60"/>
    <mergeCell ref="O60:Q60"/>
    <mergeCell ref="A59:E59"/>
  </mergeCells>
  <phoneticPr fontId="10" type="noConversion"/>
  <pageMargins left="0.7" right="0.7" top="0.75" bottom="0.75" header="0.3" footer="0.3"/>
  <pageSetup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134"/>
  <sheetViews>
    <sheetView topLeftCell="A66" zoomScaleNormal="100" workbookViewId="0">
      <pane xSplit="2" ySplit="2" topLeftCell="C68" activePane="bottomRight" state="frozen"/>
      <selection activeCell="A66" sqref="A66"/>
      <selection pane="topRight" activeCell="C66" sqref="C66"/>
      <selection pane="bottomLeft" activeCell="A68" sqref="A68"/>
      <selection pane="bottomRight"/>
    </sheetView>
  </sheetViews>
  <sheetFormatPr defaultColWidth="9.109375" defaultRowHeight="14.4" x14ac:dyDescent="0.3"/>
  <cols>
    <col min="1" max="1" width="105.109375" style="3" customWidth="1"/>
    <col min="2" max="2" width="16.33203125" style="3" bestFit="1" customWidth="1"/>
    <col min="3" max="11" width="13.33203125" style="3" customWidth="1"/>
    <col min="12" max="12" width="9.109375" style="3"/>
    <col min="13" max="13" width="13.33203125" style="3" customWidth="1"/>
    <col min="14" max="14" width="13.5546875" style="3" bestFit="1" customWidth="1"/>
    <col min="15" max="15" width="9.33203125" style="45" bestFit="1" customWidth="1"/>
    <col min="16" max="17" width="13.5546875" style="45" customWidth="1"/>
    <col min="18" max="18" width="10.5546875" style="3" customWidth="1"/>
    <col min="19" max="19" width="13.109375" style="3" customWidth="1"/>
    <col min="20" max="20" width="13.5546875" style="3" bestFit="1" customWidth="1"/>
    <col min="21" max="21" width="11.5546875" style="3" bestFit="1" customWidth="1"/>
    <col min="22" max="22" width="13" style="3" customWidth="1"/>
    <col min="23" max="23" width="13.5546875" style="3" bestFit="1" customWidth="1"/>
    <col min="24" max="24" width="13.6640625" style="3" customWidth="1"/>
    <col min="25" max="25" width="13.109375" style="3" customWidth="1"/>
    <col min="26" max="26" width="16.88671875" style="3" bestFit="1" customWidth="1"/>
    <col min="27" max="27" width="10.88671875" style="3" bestFit="1" customWidth="1"/>
    <col min="28" max="31" width="11.33203125" style="3" bestFit="1" customWidth="1"/>
    <col min="32" max="33" width="11.88671875" style="3" bestFit="1" customWidth="1"/>
    <col min="34" max="34" width="9.6640625" style="3" customWidth="1"/>
    <col min="35" max="16384" width="9.109375" style="3"/>
  </cols>
  <sheetData>
    <row r="1" spans="2:18" s="39" customFormat="1" x14ac:dyDescent="0.3">
      <c r="B1" s="40" t="s">
        <v>63</v>
      </c>
      <c r="C1" s="40"/>
      <c r="D1" s="40"/>
      <c r="E1" s="40"/>
      <c r="F1" s="40"/>
      <c r="G1" s="40"/>
      <c r="O1" s="45"/>
      <c r="P1" s="45"/>
      <c r="Q1" s="45"/>
    </row>
    <row r="2" spans="2:18" s="39" customFormat="1" x14ac:dyDescent="0.3">
      <c r="B2" s="40" t="s">
        <v>9</v>
      </c>
      <c r="C2" s="40"/>
      <c r="D2" s="40"/>
      <c r="E2" s="40"/>
      <c r="F2" s="40"/>
      <c r="G2" s="40"/>
      <c r="O2" s="45"/>
      <c r="P2" s="45"/>
      <c r="Q2" s="45"/>
    </row>
    <row r="3" spans="2:18" s="39" customFormat="1" x14ac:dyDescent="0.3">
      <c r="B3" s="40" t="s">
        <v>24</v>
      </c>
      <c r="C3" s="40"/>
      <c r="D3" s="40"/>
      <c r="E3" s="40"/>
      <c r="F3" s="40"/>
      <c r="G3" s="40"/>
      <c r="O3" s="45"/>
      <c r="P3" s="45"/>
      <c r="Q3" s="45"/>
    </row>
    <row r="4" spans="2:18" s="39" customFormat="1" x14ac:dyDescent="0.3">
      <c r="B4" s="41" t="s">
        <v>11</v>
      </c>
      <c r="C4" s="40"/>
      <c r="D4" s="40"/>
      <c r="E4" s="40"/>
      <c r="F4" s="40"/>
      <c r="G4" s="40"/>
      <c r="O4" s="45"/>
      <c r="P4" s="45"/>
      <c r="Q4" s="45"/>
    </row>
    <row r="5" spans="2:18" s="39" customFormat="1" x14ac:dyDescent="0.3">
      <c r="O5" s="45"/>
      <c r="P5" s="45"/>
      <c r="Q5" s="45"/>
    </row>
    <row r="7" spans="2:18" x14ac:dyDescent="0.3">
      <c r="B7" s="26"/>
      <c r="C7" s="238" t="s">
        <v>14</v>
      </c>
      <c r="D7" s="239"/>
      <c r="E7" s="240"/>
      <c r="F7" s="238" t="s">
        <v>16</v>
      </c>
      <c r="G7" s="239"/>
      <c r="H7" s="240"/>
      <c r="I7" s="238" t="s">
        <v>17</v>
      </c>
      <c r="J7" s="239"/>
      <c r="K7" s="240"/>
    </row>
    <row r="8" spans="2:18" ht="45.75" customHeight="1" x14ac:dyDescent="0.3">
      <c r="B8" s="69"/>
      <c r="C8" s="75" t="s">
        <v>20</v>
      </c>
      <c r="D8" s="75" t="s">
        <v>21</v>
      </c>
      <c r="E8" s="58" t="s">
        <v>26</v>
      </c>
      <c r="F8" s="72" t="s">
        <v>20</v>
      </c>
      <c r="G8" s="75" t="s">
        <v>21</v>
      </c>
      <c r="H8" s="58" t="s">
        <v>26</v>
      </c>
      <c r="I8" s="72" t="s">
        <v>20</v>
      </c>
      <c r="J8" s="75" t="s">
        <v>21</v>
      </c>
      <c r="K8" s="58" t="s">
        <v>26</v>
      </c>
    </row>
    <row r="9" spans="2:18" x14ac:dyDescent="0.3">
      <c r="B9" s="69" t="s">
        <v>0</v>
      </c>
      <c r="C9" s="76">
        <v>16.899999999999999</v>
      </c>
      <c r="D9" s="80">
        <f t="shared" ref="D9:D17" si="0">C9/$C$19</f>
        <v>0.5287859824780976</v>
      </c>
      <c r="E9" s="61">
        <v>204953</v>
      </c>
      <c r="F9" s="79">
        <v>22.02</v>
      </c>
      <c r="G9" s="80">
        <v>0.57399999999999995</v>
      </c>
      <c r="H9" s="63">
        <v>252894</v>
      </c>
      <c r="I9" s="79">
        <v>14.8</v>
      </c>
      <c r="J9" s="80">
        <f t="shared" ref="J9:J15" si="1">I9/$I$19</f>
        <v>0.40637012630422847</v>
      </c>
      <c r="K9" s="61">
        <v>169511</v>
      </c>
      <c r="M9" s="84"/>
      <c r="N9" s="84"/>
      <c r="O9" s="84"/>
      <c r="P9" s="84"/>
      <c r="Q9" s="84"/>
      <c r="R9" s="84"/>
    </row>
    <row r="10" spans="2:18" x14ac:dyDescent="0.3">
      <c r="B10" s="69" t="s">
        <v>1</v>
      </c>
      <c r="C10" s="77">
        <v>1.8</v>
      </c>
      <c r="D10" s="81">
        <f t="shared" si="0"/>
        <v>5.632040050062579E-2</v>
      </c>
      <c r="E10" s="59">
        <v>21858</v>
      </c>
      <c r="F10" s="25">
        <v>2.84</v>
      </c>
      <c r="G10" s="81">
        <f>F10/$F$19</f>
        <v>7.40354535974974E-2</v>
      </c>
      <c r="H10" s="56">
        <v>32608</v>
      </c>
      <c r="I10" s="25">
        <v>7.01</v>
      </c>
      <c r="J10" s="81">
        <f t="shared" si="1"/>
        <v>0.19247666117517845</v>
      </c>
      <c r="K10" s="59">
        <v>80237</v>
      </c>
      <c r="M10" s="84"/>
      <c r="N10" s="84"/>
      <c r="O10" s="84"/>
      <c r="P10" s="84"/>
      <c r="Q10" s="84"/>
      <c r="R10" s="84"/>
    </row>
    <row r="11" spans="2:18" x14ac:dyDescent="0.3">
      <c r="B11" s="69" t="s">
        <v>3</v>
      </c>
      <c r="C11" s="77">
        <v>3.5</v>
      </c>
      <c r="D11" s="81">
        <f t="shared" si="0"/>
        <v>0.10951188986232792</v>
      </c>
      <c r="E11" s="59">
        <v>42490</v>
      </c>
      <c r="F11" s="25">
        <v>4.16</v>
      </c>
      <c r="G11" s="81">
        <v>0.1085</v>
      </c>
      <c r="H11" s="56">
        <v>47799</v>
      </c>
      <c r="I11" s="25">
        <v>4.83</v>
      </c>
      <c r="J11" s="81">
        <f t="shared" si="1"/>
        <v>0.13261943986820429</v>
      </c>
      <c r="K11" s="59">
        <v>55246</v>
      </c>
      <c r="M11" s="84"/>
      <c r="N11" s="84"/>
      <c r="O11" s="84"/>
      <c r="P11" s="84"/>
      <c r="Q11" s="84"/>
      <c r="R11" s="84"/>
    </row>
    <row r="12" spans="2:18" x14ac:dyDescent="0.3">
      <c r="B12" s="69" t="s">
        <v>2</v>
      </c>
      <c r="C12" s="77">
        <v>4.04</v>
      </c>
      <c r="D12" s="81">
        <f t="shared" si="0"/>
        <v>0.12640801001251564</v>
      </c>
      <c r="E12" s="59">
        <v>48977</v>
      </c>
      <c r="F12" s="25">
        <v>4.7300000000000004</v>
      </c>
      <c r="G12" s="81">
        <f t="shared" ref="G12:G17" si="2">F12/$F$19</f>
        <v>0.12330552659019815</v>
      </c>
      <c r="H12" s="56">
        <v>54305</v>
      </c>
      <c r="I12" s="25">
        <v>4.4800000000000004</v>
      </c>
      <c r="J12" s="81">
        <f t="shared" si="1"/>
        <v>0.12300933552992861</v>
      </c>
      <c r="K12" s="59">
        <v>51283</v>
      </c>
      <c r="M12" s="84"/>
      <c r="N12" s="84"/>
      <c r="O12" s="84"/>
      <c r="P12" s="84"/>
      <c r="Q12" s="84"/>
      <c r="R12" s="84"/>
    </row>
    <row r="13" spans="2:18" x14ac:dyDescent="0.3">
      <c r="B13" s="69" t="s">
        <v>5</v>
      </c>
      <c r="C13" s="77">
        <v>2.63</v>
      </c>
      <c r="D13" s="81">
        <f t="shared" si="0"/>
        <v>8.2290362953692117E-2</v>
      </c>
      <c r="E13" s="59">
        <v>31823</v>
      </c>
      <c r="F13" s="25">
        <v>2.73</v>
      </c>
      <c r="G13" s="81">
        <f t="shared" si="2"/>
        <v>7.1167883211678842E-2</v>
      </c>
      <c r="H13" s="56">
        <v>31317</v>
      </c>
      <c r="I13" s="25">
        <v>2.5299999999999998</v>
      </c>
      <c r="J13" s="81">
        <f t="shared" si="1"/>
        <v>6.946732564524985E-2</v>
      </c>
      <c r="K13" s="59">
        <v>28999</v>
      </c>
      <c r="M13" s="84"/>
      <c r="N13" s="84"/>
      <c r="O13" s="84"/>
      <c r="P13" s="84"/>
      <c r="Q13" s="84"/>
      <c r="R13" s="84"/>
    </row>
    <row r="14" spans="2:18" x14ac:dyDescent="0.3">
      <c r="B14" s="69" t="s">
        <v>4</v>
      </c>
      <c r="C14" s="77">
        <v>2.1</v>
      </c>
      <c r="D14" s="81">
        <f t="shared" si="0"/>
        <v>6.5707133917396757E-2</v>
      </c>
      <c r="E14" s="59">
        <v>25505</v>
      </c>
      <c r="F14" s="25">
        <v>1.47</v>
      </c>
      <c r="G14" s="81">
        <f t="shared" si="2"/>
        <v>3.8321167883211688E-2</v>
      </c>
      <c r="H14" s="56">
        <v>16954</v>
      </c>
      <c r="I14" s="25">
        <v>1.54</v>
      </c>
      <c r="J14" s="81">
        <f t="shared" si="1"/>
        <v>4.2284459088412961E-2</v>
      </c>
      <c r="K14" s="59">
        <v>17631</v>
      </c>
      <c r="M14" s="84"/>
      <c r="N14" s="84"/>
      <c r="O14" s="84"/>
      <c r="P14" s="84"/>
      <c r="Q14" s="84"/>
      <c r="R14" s="84"/>
    </row>
    <row r="15" spans="2:18" x14ac:dyDescent="0.3">
      <c r="B15" s="69" t="s">
        <v>8</v>
      </c>
      <c r="C15" s="77">
        <v>0</v>
      </c>
      <c r="D15" s="81">
        <f t="shared" si="0"/>
        <v>0</v>
      </c>
      <c r="E15" s="59">
        <v>0</v>
      </c>
      <c r="F15" s="25">
        <v>0</v>
      </c>
      <c r="G15" s="81">
        <f t="shared" si="2"/>
        <v>0</v>
      </c>
      <c r="H15" s="56">
        <v>0</v>
      </c>
      <c r="I15" s="25">
        <v>0.74</v>
      </c>
      <c r="J15" s="81">
        <f t="shared" si="1"/>
        <v>2.031850631521142E-2</v>
      </c>
      <c r="K15" s="59">
        <v>8027</v>
      </c>
      <c r="M15" s="84"/>
      <c r="N15" s="84"/>
      <c r="O15" s="84"/>
      <c r="P15" s="84"/>
      <c r="Q15" s="84"/>
      <c r="R15" s="84"/>
    </row>
    <row r="16" spans="2:18" x14ac:dyDescent="0.3">
      <c r="B16" s="69" t="s">
        <v>10</v>
      </c>
      <c r="C16" s="77">
        <v>0.37</v>
      </c>
      <c r="D16" s="81">
        <f t="shared" si="0"/>
        <v>1.1576971214017523E-2</v>
      </c>
      <c r="E16" s="59">
        <v>4478</v>
      </c>
      <c r="F16" s="25">
        <v>0.41</v>
      </c>
      <c r="G16" s="81">
        <f t="shared" si="2"/>
        <v>1.0688216892596455E-2</v>
      </c>
      <c r="H16" s="56">
        <v>4922</v>
      </c>
      <c r="I16" s="25">
        <v>0.49</v>
      </c>
      <c r="J16" s="81">
        <v>1.34E-2</v>
      </c>
      <c r="K16" s="59">
        <v>5597</v>
      </c>
      <c r="M16" s="84"/>
      <c r="N16" s="84"/>
      <c r="O16" s="84"/>
      <c r="P16" s="84"/>
      <c r="Q16" s="84"/>
      <c r="R16" s="84"/>
    </row>
    <row r="17" spans="2:25" x14ac:dyDescent="0.3">
      <c r="B17" s="69" t="s">
        <v>19</v>
      </c>
      <c r="C17" s="77">
        <v>0.62</v>
      </c>
      <c r="D17" s="81">
        <f t="shared" si="0"/>
        <v>1.9399249061326659E-2</v>
      </c>
      <c r="E17" s="59">
        <v>7558</v>
      </c>
      <c r="F17" s="25">
        <v>0</v>
      </c>
      <c r="G17" s="81">
        <f t="shared" si="2"/>
        <v>0</v>
      </c>
      <c r="H17" s="56">
        <v>0</v>
      </c>
      <c r="I17" s="25">
        <v>0</v>
      </c>
      <c r="J17" s="81">
        <f>I17/$I$19</f>
        <v>0</v>
      </c>
      <c r="K17" s="59">
        <v>27</v>
      </c>
      <c r="M17" s="84"/>
      <c r="N17" s="84"/>
      <c r="O17" s="84"/>
      <c r="P17" s="84"/>
      <c r="Q17" s="84"/>
      <c r="R17" s="84"/>
    </row>
    <row r="18" spans="2:25" s="45" customFormat="1" ht="7.5" customHeight="1" x14ac:dyDescent="0.3">
      <c r="B18" s="73"/>
      <c r="C18" s="42"/>
      <c r="D18" s="42"/>
      <c r="E18" s="93"/>
      <c r="F18" s="74"/>
      <c r="G18" s="42"/>
      <c r="H18" s="67"/>
      <c r="I18" s="74"/>
      <c r="J18" s="42"/>
      <c r="K18" s="93"/>
      <c r="M18" s="84"/>
      <c r="N18" s="84"/>
      <c r="O18" s="84"/>
      <c r="P18" s="84"/>
      <c r="Q18" s="84"/>
      <c r="R18" s="84"/>
    </row>
    <row r="19" spans="2:25" x14ac:dyDescent="0.3">
      <c r="B19" s="70" t="s">
        <v>7</v>
      </c>
      <c r="C19" s="78">
        <f>+C9+C10+C11+C12+C13+C14+C15+C27</f>
        <v>31.959999999999997</v>
      </c>
      <c r="D19" s="82">
        <f>+D9+D10+D11+D12+D13+D14+D15+D27</f>
        <v>1</v>
      </c>
      <c r="E19" s="60">
        <f>SUM(E9:E18)</f>
        <v>387642</v>
      </c>
      <c r="F19" s="29">
        <f>+F9+F10+F11+F12+F13+F14+F15+F27</f>
        <v>38.359999999999992</v>
      </c>
      <c r="G19" s="85">
        <f>+G9+G10+G11+G12+G13+G14+G15+G27</f>
        <v>1.0000182481751825</v>
      </c>
      <c r="H19" s="57">
        <f>SUM(H9:H18)</f>
        <v>440799</v>
      </c>
      <c r="I19" s="29">
        <f>+I9+I10+I11+I12+I13+I14+I15+I27</f>
        <v>36.42</v>
      </c>
      <c r="J19" s="82">
        <f>+J9+J10+J11+J12+J13+J14+J15+J27</f>
        <v>0.99931957655415116</v>
      </c>
      <c r="K19" s="60">
        <f>SUM(K9:K18)</f>
        <v>416558</v>
      </c>
      <c r="M19" s="84"/>
      <c r="N19" s="84"/>
      <c r="O19" s="84"/>
      <c r="P19" s="84"/>
      <c r="Q19" s="84"/>
      <c r="R19" s="84"/>
    </row>
    <row r="20" spans="2:25" x14ac:dyDescent="0.3">
      <c r="B20" s="30"/>
    </row>
    <row r="21" spans="2:25" x14ac:dyDescent="0.3">
      <c r="B21" s="20" t="s">
        <v>22</v>
      </c>
    </row>
    <row r="22" spans="2:25" x14ac:dyDescent="0.3">
      <c r="B22" s="33" t="s">
        <v>23</v>
      </c>
    </row>
    <row r="23" spans="2:25" x14ac:dyDescent="0.3">
      <c r="B23" s="16" t="s">
        <v>25</v>
      </c>
    </row>
    <row r="24" spans="2:25" x14ac:dyDescent="0.3">
      <c r="B24" s="16" t="s">
        <v>33</v>
      </c>
      <c r="I24" s="31"/>
    </row>
    <row r="25" spans="2:25" x14ac:dyDescent="0.3">
      <c r="U25" s="17"/>
    </row>
    <row r="27" spans="2:25" s="101" customFormat="1" x14ac:dyDescent="0.3">
      <c r="B27" s="101" t="s">
        <v>18</v>
      </c>
      <c r="C27" s="102">
        <f>+C17+C16</f>
        <v>0.99</v>
      </c>
      <c r="D27" s="103">
        <f>C27/$C$19</f>
        <v>3.0976220275344184E-2</v>
      </c>
      <c r="E27" s="104"/>
      <c r="F27" s="102">
        <f>+F17+F16</f>
        <v>0.41</v>
      </c>
      <c r="G27" s="103">
        <f>F27/$F$19</f>
        <v>1.0688216892596455E-2</v>
      </c>
      <c r="H27" s="104"/>
      <c r="I27" s="102">
        <f>+I17+I16</f>
        <v>0.49</v>
      </c>
      <c r="J27" s="103">
        <f>I27/$F$19</f>
        <v>1.2773722627737228E-2</v>
      </c>
      <c r="Y27" s="104"/>
    </row>
    <row r="52" spans="1:26" x14ac:dyDescent="0.3">
      <c r="A52" s="236" t="s">
        <v>57</v>
      </c>
      <c r="B52" s="237"/>
      <c r="C52" s="237"/>
      <c r="D52" s="237"/>
      <c r="E52" s="237"/>
    </row>
    <row r="53" spans="1:26" hidden="1" x14ac:dyDescent="0.3">
      <c r="B53" s="42"/>
      <c r="C53" s="238" t="s">
        <v>27</v>
      </c>
      <c r="D53" s="239"/>
      <c r="E53" s="240"/>
      <c r="F53" s="238" t="s">
        <v>28</v>
      </c>
      <c r="G53" s="239"/>
      <c r="H53" s="240"/>
      <c r="I53" s="238" t="s">
        <v>29</v>
      </c>
      <c r="J53" s="239"/>
      <c r="K53" s="240"/>
      <c r="L53" s="238" t="s">
        <v>30</v>
      </c>
      <c r="M53" s="239"/>
      <c r="N53" s="240"/>
      <c r="O53" s="238" t="s">
        <v>34</v>
      </c>
      <c r="P53" s="239"/>
      <c r="Q53" s="240"/>
      <c r="R53" s="238" t="s">
        <v>35</v>
      </c>
      <c r="S53" s="239"/>
      <c r="T53" s="240"/>
      <c r="U53" s="238" t="s">
        <v>36</v>
      </c>
      <c r="V53" s="239"/>
      <c r="W53" s="240"/>
      <c r="X53" s="238" t="s">
        <v>37</v>
      </c>
      <c r="Y53" s="239"/>
      <c r="Z53" s="240"/>
    </row>
    <row r="54" spans="1:26" ht="47.25" hidden="1" customHeight="1" x14ac:dyDescent="0.3">
      <c r="B54" s="172"/>
      <c r="C54" s="106" t="s">
        <v>20</v>
      </c>
      <c r="D54" s="75" t="s">
        <v>21</v>
      </c>
      <c r="E54" s="58" t="s">
        <v>26</v>
      </c>
      <c r="F54" s="75" t="s">
        <v>20</v>
      </c>
      <c r="G54" s="75" t="s">
        <v>21</v>
      </c>
      <c r="H54" s="58" t="s">
        <v>26</v>
      </c>
      <c r="I54" s="28" t="s">
        <v>20</v>
      </c>
      <c r="J54" s="83" t="s">
        <v>21</v>
      </c>
      <c r="K54" s="58" t="s">
        <v>26</v>
      </c>
      <c r="L54" s="27" t="s">
        <v>20</v>
      </c>
      <c r="M54" s="75" t="s">
        <v>21</v>
      </c>
      <c r="N54" s="58" t="s">
        <v>26</v>
      </c>
      <c r="O54" s="27" t="s">
        <v>20</v>
      </c>
      <c r="P54" s="83" t="s">
        <v>21</v>
      </c>
      <c r="Q54" s="58" t="s">
        <v>26</v>
      </c>
      <c r="R54" s="27" t="s">
        <v>20</v>
      </c>
      <c r="S54" s="83" t="s">
        <v>21</v>
      </c>
      <c r="T54" s="58" t="s">
        <v>26</v>
      </c>
      <c r="U54" s="27" t="s">
        <v>20</v>
      </c>
      <c r="V54" s="83" t="s">
        <v>21</v>
      </c>
      <c r="W54" s="58" t="s">
        <v>26</v>
      </c>
      <c r="X54" s="27" t="s">
        <v>20</v>
      </c>
      <c r="Y54" s="83" t="s">
        <v>21</v>
      </c>
      <c r="Z54" s="58" t="s">
        <v>26</v>
      </c>
    </row>
    <row r="55" spans="1:26" hidden="1" x14ac:dyDescent="0.3">
      <c r="B55" s="9" t="s">
        <v>0</v>
      </c>
      <c r="C55" s="175">
        <v>10.398862168632654</v>
      </c>
      <c r="D55" s="128">
        <f t="shared" ref="D55:D63" si="3">C55/$C$65</f>
        <v>0.3633754959128645</v>
      </c>
      <c r="E55" s="183">
        <v>119068.73963741255</v>
      </c>
      <c r="F55" s="188">
        <v>7.6067796661326526</v>
      </c>
      <c r="G55" s="128">
        <f t="shared" ref="G55:G61" si="4">F55/$F$65</f>
        <v>0.24093673205446703</v>
      </c>
      <c r="H55" s="184">
        <v>87098.920329762128</v>
      </c>
      <c r="I55" s="213">
        <v>9.0299999999999994</v>
      </c>
      <c r="J55" s="128">
        <f>I55/$I$65</f>
        <v>0.2969839734995191</v>
      </c>
      <c r="K55" s="183">
        <v>103365</v>
      </c>
      <c r="L55" s="213">
        <v>9.26</v>
      </c>
      <c r="M55" s="128">
        <f>L55/$L$65</f>
        <v>0.33724146591655885</v>
      </c>
      <c r="N55" s="183">
        <v>106025</v>
      </c>
      <c r="O55" s="213">
        <v>6.5350000000000001</v>
      </c>
      <c r="P55" s="128">
        <f>O55/$O$65</f>
        <v>0.24291783912780043</v>
      </c>
      <c r="Q55" s="183">
        <v>74827</v>
      </c>
      <c r="R55" s="213">
        <v>5.2952000000000004</v>
      </c>
      <c r="S55" s="98">
        <f>+R55/$R$65</f>
        <v>0.1906778440353758</v>
      </c>
      <c r="T55" s="183">
        <v>60631</v>
      </c>
      <c r="U55" s="213">
        <v>9.5646000000000004</v>
      </c>
      <c r="V55" s="95">
        <f>U55/$U$65</f>
        <v>0.34383515353699479</v>
      </c>
      <c r="W55" s="183">
        <v>109517</v>
      </c>
      <c r="X55" s="156">
        <v>10.2041</v>
      </c>
      <c r="Y55" s="154">
        <f>+X55/$X$65</f>
        <v>0.38084236848489372</v>
      </c>
      <c r="Z55" s="127">
        <v>116839</v>
      </c>
    </row>
    <row r="56" spans="1:26" hidden="1" x14ac:dyDescent="0.3">
      <c r="B56" s="9" t="s">
        <v>1</v>
      </c>
      <c r="C56" s="174">
        <v>3.5403465480926792</v>
      </c>
      <c r="D56" s="123">
        <f t="shared" si="3"/>
        <v>0.12371307184906499</v>
      </c>
      <c r="E56" s="181">
        <v>40624.850756926331</v>
      </c>
      <c r="F56" s="187">
        <v>9.0517487991812295</v>
      </c>
      <c r="G56" s="123">
        <f t="shared" si="4"/>
        <v>0.28670460704450218</v>
      </c>
      <c r="H56" s="179">
        <v>103692.92921739887</v>
      </c>
      <c r="I56" s="214">
        <v>6.7</v>
      </c>
      <c r="J56" s="123">
        <f t="shared" ref="J56:J63" si="5">I56/$I$65</f>
        <v>0.22035355730307621</v>
      </c>
      <c r="K56" s="181">
        <v>76754</v>
      </c>
      <c r="L56" s="214">
        <v>3.76</v>
      </c>
      <c r="M56" s="123">
        <f>L56/$L$65</f>
        <v>0.13693605959462865</v>
      </c>
      <c r="N56" s="181">
        <v>43130</v>
      </c>
      <c r="O56" s="214">
        <v>5.9701000000000004</v>
      </c>
      <c r="P56" s="123">
        <f t="shared" ref="P56:P63" si="6">O56/$O$65</f>
        <v>0.22191947840503159</v>
      </c>
      <c r="Q56" s="181">
        <v>68386</v>
      </c>
      <c r="R56" s="214">
        <v>8.1694999999999993</v>
      </c>
      <c r="S56" s="99">
        <f t="shared" ref="S56:S63" si="7">+R56/$R$65</f>
        <v>0.29418013424365508</v>
      </c>
      <c r="T56" s="181">
        <v>93547</v>
      </c>
      <c r="U56" s="214">
        <v>4.0186999999999999</v>
      </c>
      <c r="V56" s="94">
        <f t="shared" ref="V56:V63" si="8">U56/$U$65</f>
        <v>0.14446713208279707</v>
      </c>
      <c r="W56" s="181">
        <v>46015</v>
      </c>
      <c r="X56" s="157">
        <v>2.4462000000000002</v>
      </c>
      <c r="Y56" s="155">
        <f t="shared" ref="Y56:Y63" si="9">+X56/$X$65</f>
        <v>9.1298262638326466E-2</v>
      </c>
      <c r="Z56" s="125">
        <v>28009</v>
      </c>
    </row>
    <row r="57" spans="1:26" hidden="1" x14ac:dyDescent="0.3">
      <c r="B57" s="9" t="s">
        <v>3</v>
      </c>
      <c r="C57" s="174">
        <v>4.8249045913480746</v>
      </c>
      <c r="D57" s="123">
        <f t="shared" si="3"/>
        <v>0.16860037859737287</v>
      </c>
      <c r="E57" s="181">
        <v>55245.977804715985</v>
      </c>
      <c r="F57" s="187">
        <v>4.8249045913480746</v>
      </c>
      <c r="G57" s="123">
        <f t="shared" si="4"/>
        <v>0.15282376981283349</v>
      </c>
      <c r="H57" s="179">
        <v>55245.977804715985</v>
      </c>
      <c r="I57" s="214">
        <v>4.82</v>
      </c>
      <c r="J57" s="123">
        <f t="shared" si="5"/>
        <v>0.15852300689564588</v>
      </c>
      <c r="K57" s="181">
        <v>55246</v>
      </c>
      <c r="L57" s="214">
        <v>4.83</v>
      </c>
      <c r="M57" s="123">
        <f>L57/$L$65</f>
        <v>0.17590456591544054</v>
      </c>
      <c r="N57" s="181">
        <v>55246</v>
      </c>
      <c r="O57" s="214">
        <v>4.8249000000000004</v>
      </c>
      <c r="P57" s="123">
        <f t="shared" si="6"/>
        <v>0.17935031094226847</v>
      </c>
      <c r="Q57" s="181">
        <v>55246</v>
      </c>
      <c r="R57" s="214">
        <v>4.8249000000000004</v>
      </c>
      <c r="S57" s="99">
        <f t="shared" si="7"/>
        <v>0.17374254602022296</v>
      </c>
      <c r="T57" s="181">
        <v>55246</v>
      </c>
      <c r="U57" s="214">
        <v>4.8249000000000004</v>
      </c>
      <c r="V57" s="94">
        <f t="shared" si="8"/>
        <v>0.17344899235730155</v>
      </c>
      <c r="W57" s="181">
        <v>55246</v>
      </c>
      <c r="X57" s="157">
        <v>4.8249000000000004</v>
      </c>
      <c r="Y57" s="155">
        <f t="shared" si="9"/>
        <v>0.18007725754380727</v>
      </c>
      <c r="Z57" s="125">
        <v>55246</v>
      </c>
    </row>
    <row r="58" spans="1:26" hidden="1" x14ac:dyDescent="0.3">
      <c r="B58" s="9" t="s">
        <v>2</v>
      </c>
      <c r="C58" s="174">
        <v>3.7887321859410292</v>
      </c>
      <c r="D58" s="123">
        <f t="shared" si="3"/>
        <v>0.13239260359658936</v>
      </c>
      <c r="E58" s="181">
        <v>43246.634370103748</v>
      </c>
      <c r="F58" s="187">
        <v>4.0509809767242322</v>
      </c>
      <c r="G58" s="123">
        <f t="shared" si="4"/>
        <v>0.12831055466116464</v>
      </c>
      <c r="H58" s="179">
        <v>46247.871435958245</v>
      </c>
      <c r="I58" s="214">
        <v>3.95</v>
      </c>
      <c r="J58" s="123">
        <f t="shared" si="5"/>
        <v>0.12990993303688822</v>
      </c>
      <c r="K58" s="181">
        <v>45052</v>
      </c>
      <c r="L58" s="214">
        <v>3.7033</v>
      </c>
      <c r="M58" s="123">
        <f t="shared" ref="M58:M63" si="10">L58/$L$65</f>
        <v>0.13487109295127347</v>
      </c>
      <c r="N58" s="181">
        <v>42213</v>
      </c>
      <c r="O58" s="214">
        <v>3.6539000000000001</v>
      </c>
      <c r="P58" s="123">
        <f t="shared" si="6"/>
        <v>0.13582211054155624</v>
      </c>
      <c r="Q58" s="181">
        <v>41644</v>
      </c>
      <c r="R58" s="214">
        <v>3.7311000000000001</v>
      </c>
      <c r="S58" s="99">
        <f t="shared" si="7"/>
        <v>0.1343552847636332</v>
      </c>
      <c r="T58" s="181">
        <v>42604</v>
      </c>
      <c r="U58" s="214">
        <v>3.7372999999999998</v>
      </c>
      <c r="V58" s="94">
        <f t="shared" si="8"/>
        <v>0.13435116150323176</v>
      </c>
      <c r="W58" s="181">
        <v>42682</v>
      </c>
      <c r="X58" s="157">
        <v>3.6463999999999999</v>
      </c>
      <c r="Y58" s="155">
        <f t="shared" si="9"/>
        <v>0.13609270905256871</v>
      </c>
      <c r="Z58" s="125">
        <v>41641</v>
      </c>
    </row>
    <row r="59" spans="1:26" hidden="1" x14ac:dyDescent="0.3">
      <c r="B59" s="9" t="s">
        <v>5</v>
      </c>
      <c r="C59" s="174">
        <v>2.532633738074245</v>
      </c>
      <c r="D59" s="123">
        <f t="shared" si="3"/>
        <v>8.8499782535283886E-2</v>
      </c>
      <c r="E59" s="181">
        <v>28999.086848685576</v>
      </c>
      <c r="F59" s="187">
        <v>2.532633738074245</v>
      </c>
      <c r="G59" s="123">
        <f t="shared" si="4"/>
        <v>8.021850548127292E-2</v>
      </c>
      <c r="H59" s="179">
        <v>28999.086848685576</v>
      </c>
      <c r="I59" s="214">
        <v>2.5299999999999998</v>
      </c>
      <c r="J59" s="123">
        <f t="shared" si="5"/>
        <v>8.3208134324892949E-2</v>
      </c>
      <c r="K59" s="181">
        <v>28999</v>
      </c>
      <c r="L59" s="214">
        <v>2.532633738074245</v>
      </c>
      <c r="M59" s="123">
        <f t="shared" si="10"/>
        <v>9.223640544901647E-2</v>
      </c>
      <c r="N59" s="181">
        <v>28999</v>
      </c>
      <c r="O59" s="214">
        <v>2.5326</v>
      </c>
      <c r="P59" s="123">
        <f t="shared" si="6"/>
        <v>9.4141349560071516E-2</v>
      </c>
      <c r="Q59" s="181">
        <v>28999</v>
      </c>
      <c r="R59" s="214">
        <v>2.5326</v>
      </c>
      <c r="S59" s="99">
        <f t="shared" si="7"/>
        <v>9.1197822141560789E-2</v>
      </c>
      <c r="T59" s="181">
        <v>28999</v>
      </c>
      <c r="U59" s="214">
        <v>2.5326</v>
      </c>
      <c r="V59" s="94">
        <f t="shared" si="8"/>
        <v>9.1043735216087759E-2</v>
      </c>
      <c r="W59" s="181">
        <v>28999</v>
      </c>
      <c r="X59" s="157">
        <v>2.5326</v>
      </c>
      <c r="Y59" s="155">
        <f t="shared" si="9"/>
        <v>9.4522925336368885E-2</v>
      </c>
      <c r="Z59" s="125">
        <v>28999</v>
      </c>
    </row>
    <row r="60" spans="1:26" hidden="1" x14ac:dyDescent="0.3">
      <c r="B60" s="9" t="s">
        <v>4</v>
      </c>
      <c r="C60" s="174">
        <v>1.5398002815442129</v>
      </c>
      <c r="D60" s="123">
        <f t="shared" si="3"/>
        <v>5.3806433996275264E-2</v>
      </c>
      <c r="E60" s="181">
        <v>17630.9749897291</v>
      </c>
      <c r="F60" s="187">
        <v>1.5398002815442129</v>
      </c>
      <c r="G60" s="123">
        <f t="shared" si="4"/>
        <v>4.8771551712424907E-2</v>
      </c>
      <c r="H60" s="179">
        <v>17630.9749897291</v>
      </c>
      <c r="I60" s="214">
        <v>1.54</v>
      </c>
      <c r="J60" s="123">
        <f t="shared" si="5"/>
        <v>5.0648429589065277E-2</v>
      </c>
      <c r="K60" s="181">
        <v>17631</v>
      </c>
      <c r="L60" s="214">
        <v>1.5398002815442129</v>
      </c>
      <c r="M60" s="123">
        <f t="shared" si="10"/>
        <v>5.607824019078838E-2</v>
      </c>
      <c r="N60" s="181">
        <v>17631</v>
      </c>
      <c r="O60" s="214">
        <v>1.5398000000000001</v>
      </c>
      <c r="P60" s="123">
        <f t="shared" si="6"/>
        <v>5.7237167358682034E-2</v>
      </c>
      <c r="Q60" s="181">
        <v>17631</v>
      </c>
      <c r="R60" s="214">
        <v>1.5398000000000001</v>
      </c>
      <c r="S60" s="99">
        <f t="shared" si="7"/>
        <v>5.5447526863134845E-2</v>
      </c>
      <c r="T60" s="181">
        <v>17631</v>
      </c>
      <c r="U60" s="214">
        <v>1.5398000000000001</v>
      </c>
      <c r="V60" s="94">
        <f t="shared" si="8"/>
        <v>5.5353843277948331E-2</v>
      </c>
      <c r="W60" s="181">
        <v>17631</v>
      </c>
      <c r="X60" s="157">
        <v>1.5398000000000001</v>
      </c>
      <c r="Y60" s="155">
        <f t="shared" si="9"/>
        <v>5.7469162296825721E-2</v>
      </c>
      <c r="Z60" s="125">
        <v>17631</v>
      </c>
    </row>
    <row r="61" spans="1:26" hidden="1" x14ac:dyDescent="0.3">
      <c r="B61" s="9" t="s">
        <v>8</v>
      </c>
      <c r="C61" s="174">
        <v>1.479616485</v>
      </c>
      <c r="D61" s="123">
        <f t="shared" si="3"/>
        <v>5.1703384974129421E-2</v>
      </c>
      <c r="E61" s="181">
        <v>15494.795365722452</v>
      </c>
      <c r="F61" s="187">
        <v>1.4566555050000001</v>
      </c>
      <c r="G61" s="123">
        <f t="shared" si="4"/>
        <v>4.6138028509807118E-2</v>
      </c>
      <c r="H61" s="179">
        <v>15254.344079795852</v>
      </c>
      <c r="I61" s="214">
        <v>1.46</v>
      </c>
      <c r="J61" s="123">
        <f t="shared" si="5"/>
        <v>4.8017342337685266E-2</v>
      </c>
      <c r="K61" s="181">
        <v>14763</v>
      </c>
      <c r="L61" s="214">
        <v>1.4566555050000001</v>
      </c>
      <c r="M61" s="123">
        <f t="shared" si="10"/>
        <v>5.305017687274572E-2</v>
      </c>
      <c r="N61" s="181">
        <v>14763</v>
      </c>
      <c r="O61" s="214">
        <v>1.4567000000000001</v>
      </c>
      <c r="P61" s="123">
        <f t="shared" si="6"/>
        <v>5.4148189174822788E-2</v>
      </c>
      <c r="Q61" s="181">
        <v>14763</v>
      </c>
      <c r="R61" s="214">
        <v>1.2830999999999999</v>
      </c>
      <c r="S61" s="99">
        <f t="shared" si="7"/>
        <v>4.6203871748336352E-2</v>
      </c>
      <c r="T61" s="181">
        <v>13585</v>
      </c>
      <c r="U61" s="214">
        <v>1.2830999999999999</v>
      </c>
      <c r="V61" s="94">
        <f t="shared" si="8"/>
        <v>4.612580615010748E-2</v>
      </c>
      <c r="W61" s="181">
        <v>13585</v>
      </c>
      <c r="X61" s="157">
        <v>1.2830999999999999</v>
      </c>
      <c r="Y61" s="155">
        <f t="shared" si="9"/>
        <v>4.7888480415026025E-2</v>
      </c>
      <c r="Z61" s="125">
        <v>13585</v>
      </c>
    </row>
    <row r="62" spans="1:26" hidden="1" x14ac:dyDescent="0.3">
      <c r="B62" s="9" t="s">
        <v>10</v>
      </c>
      <c r="C62" s="174">
        <v>0.51250469457797909</v>
      </c>
      <c r="D62" s="123">
        <f t="shared" si="3"/>
        <v>1.7908848538419651E-2</v>
      </c>
      <c r="E62" s="181">
        <v>5833.149785630204</v>
      </c>
      <c r="F62" s="187">
        <v>0.51250469457797909</v>
      </c>
      <c r="G62" s="123">
        <f>F62/$F$65</f>
        <v>1.6233046268444087E-2</v>
      </c>
      <c r="H62" s="179">
        <v>5833.149785630204</v>
      </c>
      <c r="I62" s="214">
        <v>0.38</v>
      </c>
      <c r="J62" s="123">
        <f t="shared" si="5"/>
        <v>1.2497664444055069E-2</v>
      </c>
      <c r="K62" s="181">
        <v>4255</v>
      </c>
      <c r="L62" s="214">
        <v>0.38</v>
      </c>
      <c r="M62" s="123">
        <f t="shared" si="10"/>
        <v>1.3839282618606088E-2</v>
      </c>
      <c r="N62" s="181">
        <v>4255</v>
      </c>
      <c r="O62" s="214">
        <v>0.38440000000000002</v>
      </c>
      <c r="P62" s="123">
        <f t="shared" si="6"/>
        <v>1.4288847339055315E-2</v>
      </c>
      <c r="Q62" s="181">
        <v>4255</v>
      </c>
      <c r="R62" s="214">
        <v>0.38440000000000002</v>
      </c>
      <c r="S62" s="99">
        <f t="shared" si="7"/>
        <v>1.3842076455506582E-2</v>
      </c>
      <c r="T62" s="181">
        <v>4255</v>
      </c>
      <c r="U62" s="214">
        <v>0.30659999999999998</v>
      </c>
      <c r="V62" s="94">
        <f t="shared" si="8"/>
        <v>1.1021878392660707E-2</v>
      </c>
      <c r="W62" s="181">
        <v>3467</v>
      </c>
      <c r="X62" s="157">
        <v>0.30659999999999998</v>
      </c>
      <c r="Y62" s="155">
        <f t="shared" si="9"/>
        <v>1.144307387985892E-2</v>
      </c>
      <c r="Z62" s="125">
        <v>3467</v>
      </c>
    </row>
    <row r="63" spans="1:26" s="45" customFormat="1" hidden="1" x14ac:dyDescent="0.3">
      <c r="B63" s="9" t="s">
        <v>19</v>
      </c>
      <c r="C63" s="196">
        <v>0</v>
      </c>
      <c r="D63" s="123">
        <f t="shared" si="3"/>
        <v>0</v>
      </c>
      <c r="E63" s="182">
        <v>30.89800765</v>
      </c>
      <c r="F63" s="189">
        <v>-4.3188664535111707E-3</v>
      </c>
      <c r="G63" s="123">
        <f>F63/$F$65</f>
        <v>-1.3679554491653669E-4</v>
      </c>
      <c r="H63" s="180">
        <v>-49.4517551</v>
      </c>
      <c r="I63" s="215">
        <v>-4.3188664535111707E-3</v>
      </c>
      <c r="J63" s="124">
        <f t="shared" si="5"/>
        <v>-1.4204143082807572E-4</v>
      </c>
      <c r="K63" s="182">
        <v>-49.4517551</v>
      </c>
      <c r="L63" s="215">
        <v>-4.3188664535111707E-3</v>
      </c>
      <c r="M63" s="123">
        <f t="shared" si="10"/>
        <v>-1.5728950905831069E-4</v>
      </c>
      <c r="N63" s="182">
        <v>-49.4517551</v>
      </c>
      <c r="O63" s="215">
        <v>4.7000000000000002E-3</v>
      </c>
      <c r="P63" s="124">
        <f t="shared" si="6"/>
        <v>1.7470755071165449E-4</v>
      </c>
      <c r="Q63" s="182">
        <v>54</v>
      </c>
      <c r="R63" s="215">
        <v>9.7999999999999997E-3</v>
      </c>
      <c r="S63" s="100">
        <f t="shared" si="7"/>
        <v>3.5289372857430929E-4</v>
      </c>
      <c r="T63" s="182">
        <v>112</v>
      </c>
      <c r="U63" s="215">
        <v>9.7999999999999997E-3</v>
      </c>
      <c r="V63" s="96">
        <f t="shared" si="8"/>
        <v>3.5229748287043358E-4</v>
      </c>
      <c r="W63" s="182">
        <v>112</v>
      </c>
      <c r="X63" s="158">
        <v>9.7999999999999997E-3</v>
      </c>
      <c r="Y63" s="153">
        <f t="shared" si="9"/>
        <v>3.6576035232425774E-4</v>
      </c>
      <c r="Z63" s="126">
        <v>112</v>
      </c>
    </row>
    <row r="64" spans="1:26" ht="7.5" hidden="1" customHeight="1" x14ac:dyDescent="0.3">
      <c r="B64" s="42" t="s">
        <v>6</v>
      </c>
      <c r="C64" s="169"/>
      <c r="D64" s="80"/>
      <c r="E64" s="64"/>
      <c r="F64" s="76"/>
      <c r="G64" s="80"/>
      <c r="H64" s="64"/>
      <c r="I64" s="79"/>
      <c r="J64" s="81"/>
      <c r="K64" s="66"/>
      <c r="L64" s="79"/>
      <c r="M64" s="80"/>
      <c r="N64" s="66"/>
      <c r="O64" s="79"/>
      <c r="P64" s="81"/>
      <c r="Q64" s="66"/>
      <c r="R64" s="79"/>
      <c r="S64" s="81"/>
      <c r="T64" s="66"/>
      <c r="U64" s="79"/>
      <c r="V64" s="81"/>
      <c r="W64" s="66"/>
      <c r="X64" s="79"/>
      <c r="Y64" s="81"/>
      <c r="Z64" s="66"/>
    </row>
    <row r="65" spans="1:38" hidden="1" x14ac:dyDescent="0.3">
      <c r="B65" s="171" t="s">
        <v>7</v>
      </c>
      <c r="C65" s="170">
        <f>+C55+C56+C57+C58+C59+C60+C61+C111</f>
        <v>28.617400693210875</v>
      </c>
      <c r="D65" s="82">
        <f>+D55+D56+D57+D58+D59+D60+D61+D111</f>
        <v>0.99999999999999989</v>
      </c>
      <c r="E65" s="60">
        <f>SUM(E55:E64)</f>
        <v>326175.10756657593</v>
      </c>
      <c r="F65" s="78">
        <f>+F55+F56+F57+F58+F59+F60+F61+F111</f>
        <v>31.571689386129119</v>
      </c>
      <c r="G65" s="82">
        <f>+G55+G56+G57+G58+G59+G60+G61+G111</f>
        <v>0.99999999999999978</v>
      </c>
      <c r="H65" s="60">
        <f>SUM(H55:H64)</f>
        <v>359953.80273657601</v>
      </c>
      <c r="I65" s="29">
        <f>+I55+I56+I57+I58+I59+I60+I61+I111</f>
        <v>30.405681133546491</v>
      </c>
      <c r="J65" s="82">
        <f>+J55+J56+J57+J58+J59+J60+J61+J111</f>
        <v>1</v>
      </c>
      <c r="K65" s="57">
        <f>SUM(K55:K64)</f>
        <v>346015.54824490001</v>
      </c>
      <c r="L65" s="29">
        <f>+L55+L56+L57+L58+L59+L60+L61+L111</f>
        <v>27.458070658164949</v>
      </c>
      <c r="M65" s="82">
        <f>+M55+M56+M57+M58+M59+M60+M61+M111</f>
        <v>0.99999999999999989</v>
      </c>
      <c r="N65" s="57">
        <f>SUM(N55:N64)</f>
        <v>312212.54824490001</v>
      </c>
      <c r="O65" s="29">
        <f>+O55+O56+O57+O58+O59+O60+O61+O111</f>
        <v>26.902100000000001</v>
      </c>
      <c r="P65" s="82">
        <f>+P55+P56+P57+P58+P59+P60+P61+P111</f>
        <v>0.99999999999999989</v>
      </c>
      <c r="Q65" s="57">
        <f>SUM(Q55:Q64)</f>
        <v>305805</v>
      </c>
      <c r="R65" s="29">
        <f>+R55+R56+R57+R58+R59+R60+R61+R111</f>
        <v>27.770400000000002</v>
      </c>
      <c r="S65" s="82">
        <f>+S55+S56+S57+S58+S59+S60+S61+S111</f>
        <v>1</v>
      </c>
      <c r="T65" s="57">
        <f>SUM(T55:T64)</f>
        <v>316610</v>
      </c>
      <c r="U65" s="29">
        <f>+U55+U56+U57+U58+U59+U60+U61+U111</f>
        <v>27.817400000000003</v>
      </c>
      <c r="V65" s="82">
        <f>+V55+V56+V57+V58+V59+V60+V61+V111</f>
        <v>0.99999999999999989</v>
      </c>
      <c r="W65" s="57">
        <f>SUM(W55:W64)</f>
        <v>317254</v>
      </c>
      <c r="X65" s="29">
        <f>+X55+X56+X57+X58+X59+X60+X61+X111</f>
        <v>26.793500000000002</v>
      </c>
      <c r="Y65" s="82">
        <f>+Y55+Y56+Y57+Y58+Y59+Y60+Y61+Y111</f>
        <v>0.99999999999999989</v>
      </c>
      <c r="Z65" s="137">
        <f>SUM(Z55:Z63)</f>
        <v>305529</v>
      </c>
    </row>
    <row r="66" spans="1:38" s="87" customFormat="1" x14ac:dyDescent="0.3">
      <c r="A66" s="87" t="s">
        <v>46</v>
      </c>
    </row>
    <row r="67" spans="1:38" s="16" customFormat="1" x14ac:dyDescent="0.3">
      <c r="A67" s="220" t="s">
        <v>20</v>
      </c>
      <c r="C67" s="221" t="s">
        <v>39</v>
      </c>
      <c r="D67" s="221" t="s">
        <v>49</v>
      </c>
      <c r="E67" s="221" t="s">
        <v>40</v>
      </c>
      <c r="F67" s="221" t="s">
        <v>41</v>
      </c>
      <c r="G67" s="221" t="s">
        <v>42</v>
      </c>
      <c r="H67" s="221" t="s">
        <v>43</v>
      </c>
      <c r="I67" s="221" t="s">
        <v>44</v>
      </c>
      <c r="J67" s="221" t="s">
        <v>45</v>
      </c>
      <c r="K67" s="221" t="s">
        <v>50</v>
      </c>
      <c r="L67" s="221" t="s">
        <v>51</v>
      </c>
      <c r="M67" s="221" t="s">
        <v>52</v>
      </c>
      <c r="N67" s="221" t="s">
        <v>53</v>
      </c>
      <c r="O67" s="221" t="s">
        <v>54</v>
      </c>
      <c r="P67" s="221" t="s">
        <v>55</v>
      </c>
      <c r="Q67" s="221" t="s">
        <v>56</v>
      </c>
      <c r="R67" s="221" t="s">
        <v>58</v>
      </c>
      <c r="S67" s="221" t="s">
        <v>59</v>
      </c>
      <c r="T67" s="221" t="s">
        <v>60</v>
      </c>
      <c r="U67" s="221" t="s">
        <v>61</v>
      </c>
      <c r="V67" s="221" t="s">
        <v>62</v>
      </c>
      <c r="W67" s="223" t="s">
        <v>68</v>
      </c>
      <c r="X67" s="232" t="s">
        <v>69</v>
      </c>
      <c r="Y67" s="232" t="s">
        <v>70</v>
      </c>
      <c r="Z67" s="232" t="s">
        <v>71</v>
      </c>
      <c r="AA67" s="232" t="s">
        <v>72</v>
      </c>
      <c r="AB67" s="232" t="s">
        <v>73</v>
      </c>
      <c r="AC67" s="232" t="s">
        <v>74</v>
      </c>
      <c r="AD67" s="223" t="s">
        <v>75</v>
      </c>
      <c r="AE67" s="232" t="s">
        <v>76</v>
      </c>
      <c r="AF67" s="232" t="s">
        <v>77</v>
      </c>
      <c r="AG67" s="232" t="s">
        <v>78</v>
      </c>
      <c r="AH67" s="232" t="s">
        <v>79</v>
      </c>
      <c r="AI67" s="232" t="s">
        <v>80</v>
      </c>
      <c r="AJ67" s="223" t="s">
        <v>81</v>
      </c>
      <c r="AK67" s="223" t="s">
        <v>82</v>
      </c>
      <c r="AL67" s="223" t="s">
        <v>83</v>
      </c>
    </row>
    <row r="68" spans="1:38" s="16" customFormat="1" x14ac:dyDescent="0.3">
      <c r="B68" s="16" t="s">
        <v>0</v>
      </c>
      <c r="C68" s="209">
        <v>10.398862168632654</v>
      </c>
      <c r="D68" s="209">
        <v>7.6067796661326526</v>
      </c>
      <c r="E68" s="209">
        <v>9.0299999999999994</v>
      </c>
      <c r="F68" s="209">
        <v>9.26</v>
      </c>
      <c r="G68" s="209">
        <v>6.5350000000000001</v>
      </c>
      <c r="H68" s="209">
        <v>5.2952000000000004</v>
      </c>
      <c r="I68" s="209">
        <v>9.5646000000000004</v>
      </c>
      <c r="J68" s="209">
        <v>10.2041</v>
      </c>
      <c r="K68" s="209">
        <v>9.2706</v>
      </c>
      <c r="L68" s="209">
        <v>7.7253999999999996</v>
      </c>
      <c r="M68" s="209">
        <v>8.4614999999999991</v>
      </c>
      <c r="N68" s="209">
        <v>10.589700000000001</v>
      </c>
      <c r="O68" s="225">
        <v>12.664099999999999</v>
      </c>
      <c r="P68" s="225">
        <v>10.5311</v>
      </c>
      <c r="Q68" s="225">
        <v>10.313499999999999</v>
      </c>
      <c r="R68" s="225">
        <v>14.522600000000001</v>
      </c>
      <c r="S68" s="225">
        <v>11.085000000000001</v>
      </c>
      <c r="T68" s="225">
        <v>10.036099999999999</v>
      </c>
      <c r="U68" s="17">
        <v>11.0129</v>
      </c>
      <c r="V68" s="17">
        <v>11.0519</v>
      </c>
      <c r="W68" s="17">
        <v>11.3361</v>
      </c>
      <c r="X68" s="173">
        <v>6.1783999999999999</v>
      </c>
      <c r="Y68" s="173">
        <v>7.9028999999999998</v>
      </c>
      <c r="Z68" s="173">
        <v>7.5475000000000003</v>
      </c>
      <c r="AA68" s="173">
        <v>8.0094999999999992</v>
      </c>
      <c r="AB68" s="173">
        <v>11.0617</v>
      </c>
      <c r="AC68" s="25">
        <v>10.5031</v>
      </c>
      <c r="AD68" s="25">
        <v>12.122</v>
      </c>
      <c r="AE68" s="25">
        <v>14.6571</v>
      </c>
      <c r="AF68" s="25">
        <v>18.736599999999999</v>
      </c>
      <c r="AG68" s="25">
        <v>19.488800000000001</v>
      </c>
      <c r="AH68" s="25">
        <v>18.4604</v>
      </c>
      <c r="AI68" s="25">
        <v>17.864699999999999</v>
      </c>
      <c r="AJ68" s="25">
        <v>14.449199999999999</v>
      </c>
      <c r="AK68" s="25">
        <v>13.971299999999999</v>
      </c>
      <c r="AL68" s="25">
        <v>15.568</v>
      </c>
    </row>
    <row r="69" spans="1:38" s="16" customFormat="1" x14ac:dyDescent="0.3">
      <c r="B69" s="16" t="s">
        <v>1</v>
      </c>
      <c r="C69" s="209">
        <v>3.5403465480926792</v>
      </c>
      <c r="D69" s="209">
        <v>9.0517487991812295</v>
      </c>
      <c r="E69" s="209">
        <v>6.7</v>
      </c>
      <c r="F69" s="209">
        <v>3.76</v>
      </c>
      <c r="G69" s="209">
        <v>5.9701000000000004</v>
      </c>
      <c r="H69" s="209">
        <v>8.1694999999999993</v>
      </c>
      <c r="I69" s="209">
        <v>4.0186999999999999</v>
      </c>
      <c r="J69" s="209">
        <v>2.4462000000000002</v>
      </c>
      <c r="K69" s="209">
        <v>4.9785000000000004</v>
      </c>
      <c r="L69" s="209">
        <v>8.4596999999999998</v>
      </c>
      <c r="M69" s="209">
        <v>3.9988000000000001</v>
      </c>
      <c r="N69" s="209">
        <v>3.1814</v>
      </c>
      <c r="O69" s="225">
        <v>4.2382999999999997</v>
      </c>
      <c r="P69" s="225">
        <v>8.1941000000000006</v>
      </c>
      <c r="Q69" s="225">
        <v>7.4169</v>
      </c>
      <c r="R69" s="225">
        <v>4.2069000000000001</v>
      </c>
      <c r="S69" s="225">
        <v>4.4897</v>
      </c>
      <c r="T69" s="225">
        <v>7.9584999999999999</v>
      </c>
      <c r="U69" s="17">
        <v>5.4512999999999998</v>
      </c>
      <c r="V69" s="17">
        <v>3.6953</v>
      </c>
      <c r="W69" s="17">
        <v>4.8719999999999999</v>
      </c>
      <c r="X69" s="173">
        <v>7.6055999999999999</v>
      </c>
      <c r="Y69" s="173">
        <v>4.5438000000000001</v>
      </c>
      <c r="Z69" s="173">
        <v>6.0505000000000004</v>
      </c>
      <c r="AA69" s="173">
        <v>6.7199</v>
      </c>
      <c r="AB69" s="173">
        <v>5.3864000000000001</v>
      </c>
      <c r="AC69" s="25">
        <v>6.4118000000000004</v>
      </c>
      <c r="AD69" s="25">
        <v>3.4622999999999999</v>
      </c>
      <c r="AE69" s="25">
        <v>5.4946999999999999</v>
      </c>
      <c r="AF69" s="25">
        <v>7.3190999999999997</v>
      </c>
      <c r="AG69" s="25">
        <v>5.9836999999999998</v>
      </c>
      <c r="AH69" s="25">
        <v>3.5082</v>
      </c>
      <c r="AI69" s="25">
        <v>5.3304999999999998</v>
      </c>
      <c r="AJ69" s="25">
        <v>6.8704999999999998</v>
      </c>
      <c r="AK69" s="25">
        <v>6.6801000000000004</v>
      </c>
      <c r="AL69" s="25">
        <v>6.9015000000000004</v>
      </c>
    </row>
    <row r="70" spans="1:38" s="16" customFormat="1" x14ac:dyDescent="0.3">
      <c r="B70" s="16" t="s">
        <v>3</v>
      </c>
      <c r="C70" s="209">
        <v>4.8249045913480746</v>
      </c>
      <c r="D70" s="209">
        <v>4.8249045913480746</v>
      </c>
      <c r="E70" s="209">
        <v>4.82</v>
      </c>
      <c r="F70" s="209">
        <v>4.83</v>
      </c>
      <c r="G70" s="209">
        <v>4.8249000000000004</v>
      </c>
      <c r="H70" s="209">
        <v>4.8249000000000004</v>
      </c>
      <c r="I70" s="209">
        <v>4.8249000000000004</v>
      </c>
      <c r="J70" s="209">
        <v>4.8249000000000004</v>
      </c>
      <c r="K70" s="209">
        <v>4.8249000000000004</v>
      </c>
      <c r="L70" s="209">
        <v>4.8249000000000004</v>
      </c>
      <c r="M70" s="209">
        <v>4.8249000000000004</v>
      </c>
      <c r="N70" s="209">
        <v>4.8249000000000004</v>
      </c>
      <c r="O70" s="225">
        <v>4.8249000000000004</v>
      </c>
      <c r="P70" s="225">
        <v>4.8249000000000004</v>
      </c>
      <c r="Q70" s="225">
        <v>4.8249000000000004</v>
      </c>
      <c r="R70" s="225">
        <v>4.8249000000000004</v>
      </c>
      <c r="S70" s="225">
        <v>4.8249000000000004</v>
      </c>
      <c r="T70" s="225">
        <v>6.7503000000000002</v>
      </c>
      <c r="U70" s="17">
        <v>6.7503000000000002</v>
      </c>
      <c r="V70" s="17">
        <v>6.7503000000000002</v>
      </c>
      <c r="W70" s="17">
        <v>6.7503000000000002</v>
      </c>
      <c r="X70" s="173">
        <v>6.7503000000000002</v>
      </c>
      <c r="Y70" s="173">
        <v>6.7503000000000002</v>
      </c>
      <c r="Z70" s="173">
        <v>6.7503000000000002</v>
      </c>
      <c r="AA70" s="173">
        <v>6.7503000000000002</v>
      </c>
      <c r="AB70" s="173">
        <v>6.7503000000000002</v>
      </c>
      <c r="AC70" s="25">
        <v>6.7503000000000002</v>
      </c>
      <c r="AD70" s="25">
        <v>6.7503000000000002</v>
      </c>
      <c r="AE70" s="25">
        <v>6.7503000000000002</v>
      </c>
      <c r="AF70" s="25">
        <v>6.7503000000000002</v>
      </c>
      <c r="AG70" s="25">
        <v>6.7503000000000002</v>
      </c>
      <c r="AH70" s="25">
        <v>6.7503000000000002</v>
      </c>
      <c r="AI70" s="25">
        <v>6.7503000000000002</v>
      </c>
      <c r="AJ70" s="25">
        <v>6.7503000000000002</v>
      </c>
      <c r="AK70" s="25">
        <v>6.7503000000000002</v>
      </c>
      <c r="AL70" s="25">
        <v>6.7503000000000002</v>
      </c>
    </row>
    <row r="71" spans="1:38" s="16" customFormat="1" x14ac:dyDescent="0.3">
      <c r="B71" s="16" t="s">
        <v>2</v>
      </c>
      <c r="C71" s="209">
        <v>3.7887321859410292</v>
      </c>
      <c r="D71" s="209">
        <v>4.0509809767242322</v>
      </c>
      <c r="E71" s="209">
        <v>3.95</v>
      </c>
      <c r="F71" s="209">
        <v>3.7033</v>
      </c>
      <c r="G71" s="209">
        <v>3.6539000000000001</v>
      </c>
      <c r="H71" s="209">
        <v>3.7311000000000001</v>
      </c>
      <c r="I71" s="209">
        <v>3.7372999999999998</v>
      </c>
      <c r="J71" s="209">
        <v>3.6463999999999999</v>
      </c>
      <c r="K71" s="209">
        <v>3.8022999999999998</v>
      </c>
      <c r="L71" s="209">
        <v>4.0049999999999999</v>
      </c>
      <c r="M71" s="209">
        <v>3.6472000000000002</v>
      </c>
      <c r="N71" s="209">
        <v>3.7751000000000001</v>
      </c>
      <c r="O71" s="225">
        <v>4.0804</v>
      </c>
      <c r="P71" s="225">
        <v>4.2927</v>
      </c>
      <c r="Q71" s="225">
        <v>4.2892999999999999</v>
      </c>
      <c r="R71" s="225">
        <v>4.4092000000000002</v>
      </c>
      <c r="S71" s="225">
        <v>4.0576999999999996</v>
      </c>
      <c r="T71" s="225">
        <v>4.0637999999999996</v>
      </c>
      <c r="U71" s="17">
        <v>3.9738000000000002</v>
      </c>
      <c r="V71" s="17">
        <v>3.7934999999999999</v>
      </c>
      <c r="W71" s="17">
        <v>3.9708999999999999</v>
      </c>
      <c r="X71" s="173">
        <v>3.6816</v>
      </c>
      <c r="Y71" s="173">
        <v>3.5377000000000001</v>
      </c>
      <c r="Z71" s="173">
        <v>3.6633</v>
      </c>
      <c r="AA71" s="173">
        <v>3.7578</v>
      </c>
      <c r="AB71" s="173">
        <v>3.9908999999999999</v>
      </c>
      <c r="AC71" s="25">
        <v>4.0476000000000001</v>
      </c>
      <c r="AD71" s="25">
        <v>3.8986000000000001</v>
      </c>
      <c r="AE71" s="25">
        <v>4.4359000000000002</v>
      </c>
      <c r="AF71" s="25">
        <v>4.9775</v>
      </c>
      <c r="AG71" s="25">
        <v>4.9322999999999997</v>
      </c>
      <c r="AH71" s="25">
        <v>4.5826000000000002</v>
      </c>
      <c r="AI71" s="25">
        <v>4.7314999999999996</v>
      </c>
      <c r="AJ71" s="25">
        <v>4.5572999999999997</v>
      </c>
      <c r="AK71" s="25">
        <v>4.4992000000000001</v>
      </c>
      <c r="AL71" s="25">
        <v>4.6773999999999996</v>
      </c>
    </row>
    <row r="72" spans="1:38" s="16" customFormat="1" x14ac:dyDescent="0.3">
      <c r="B72" s="16" t="s">
        <v>5</v>
      </c>
      <c r="C72" s="209">
        <v>2.532633738074245</v>
      </c>
      <c r="D72" s="209">
        <v>2.532633738074245</v>
      </c>
      <c r="E72" s="209">
        <v>2.5299999999999998</v>
      </c>
      <c r="F72" s="209">
        <v>2.532633738074245</v>
      </c>
      <c r="G72" s="209">
        <v>2.5326</v>
      </c>
      <c r="H72" s="209">
        <v>2.5326</v>
      </c>
      <c r="I72" s="209">
        <v>2.5326</v>
      </c>
      <c r="J72" s="209">
        <v>2.5326</v>
      </c>
      <c r="K72" s="209">
        <v>2.5326</v>
      </c>
      <c r="L72" s="209">
        <v>2.5326</v>
      </c>
      <c r="M72" s="209">
        <v>2.5326</v>
      </c>
      <c r="N72" s="209">
        <v>2.5326</v>
      </c>
      <c r="O72" s="225">
        <v>2.5326</v>
      </c>
      <c r="P72" s="225">
        <v>2.5326</v>
      </c>
      <c r="Q72" s="225">
        <v>2.5326</v>
      </c>
      <c r="R72" s="225">
        <v>2.5326</v>
      </c>
      <c r="S72" s="225">
        <v>2.5326</v>
      </c>
      <c r="T72" s="225">
        <v>3.3934000000000002</v>
      </c>
      <c r="U72" s="17">
        <v>3.3934000000000002</v>
      </c>
      <c r="V72" s="17">
        <v>3.3934000000000002</v>
      </c>
      <c r="W72" s="17">
        <v>3.3934000000000002</v>
      </c>
      <c r="X72" s="173">
        <v>3.3934000000000002</v>
      </c>
      <c r="Y72" s="173">
        <v>3.3934000000000002</v>
      </c>
      <c r="Z72" s="173">
        <v>3.3934000000000002</v>
      </c>
      <c r="AA72" s="173">
        <v>3.3934000000000002</v>
      </c>
      <c r="AB72" s="173">
        <v>3.3934000000000002</v>
      </c>
      <c r="AC72" s="25">
        <v>3.3934000000000002</v>
      </c>
      <c r="AD72" s="25">
        <v>3.3934000000000002</v>
      </c>
      <c r="AE72" s="25">
        <v>3.3934000000000002</v>
      </c>
      <c r="AF72" s="25">
        <v>3.3934000000000002</v>
      </c>
      <c r="AG72" s="25">
        <v>3.3934000000000002</v>
      </c>
      <c r="AH72" s="25">
        <v>3.3934000000000002</v>
      </c>
      <c r="AI72" s="25">
        <v>3.3934000000000002</v>
      </c>
      <c r="AJ72" s="25">
        <v>3.3934000000000002</v>
      </c>
      <c r="AK72" s="25">
        <v>3.3934000000000002</v>
      </c>
      <c r="AL72" s="25">
        <v>3.3934000000000002</v>
      </c>
    </row>
    <row r="73" spans="1:38" s="16" customFormat="1" x14ac:dyDescent="0.3">
      <c r="B73" s="16" t="s">
        <v>4</v>
      </c>
      <c r="C73" s="209">
        <v>1.5398002815442129</v>
      </c>
      <c r="D73" s="209">
        <v>1.5398002815442129</v>
      </c>
      <c r="E73" s="209">
        <v>1.54</v>
      </c>
      <c r="F73" s="209">
        <v>1.5398002815442129</v>
      </c>
      <c r="G73" s="209">
        <v>1.5398000000000001</v>
      </c>
      <c r="H73" s="209">
        <v>1.5398000000000001</v>
      </c>
      <c r="I73" s="209">
        <v>1.5398000000000001</v>
      </c>
      <c r="J73" s="209">
        <v>1.5398000000000001</v>
      </c>
      <c r="K73" s="209">
        <v>1.5398000000000001</v>
      </c>
      <c r="L73" s="209">
        <v>1.5398000000000001</v>
      </c>
      <c r="M73" s="209">
        <v>1.5398000000000001</v>
      </c>
      <c r="N73" s="209">
        <v>1.5398000000000001</v>
      </c>
      <c r="O73" s="225">
        <v>1.5398000000000001</v>
      </c>
      <c r="P73" s="225">
        <v>1.5398000000000001</v>
      </c>
      <c r="Q73" s="225">
        <v>1.5398000000000001</v>
      </c>
      <c r="R73" s="225">
        <v>1.5398000000000001</v>
      </c>
      <c r="S73" s="225">
        <v>1.5398000000000001</v>
      </c>
      <c r="T73" s="225">
        <v>2.6678000000000002</v>
      </c>
      <c r="U73" s="17">
        <v>2.6678000000000002</v>
      </c>
      <c r="V73" s="17">
        <v>2.6678000000000002</v>
      </c>
      <c r="W73" s="17">
        <v>2.6678000000000002</v>
      </c>
      <c r="X73" s="173">
        <v>2.6678000000000002</v>
      </c>
      <c r="Y73" s="173">
        <v>2.6678000000000002</v>
      </c>
      <c r="Z73" s="173">
        <v>2.6678000000000002</v>
      </c>
      <c r="AA73" s="173">
        <v>2.6678000000000002</v>
      </c>
      <c r="AB73" s="173">
        <v>2.6678000000000002</v>
      </c>
      <c r="AC73" s="25">
        <v>2.6678000000000002</v>
      </c>
      <c r="AD73" s="25">
        <v>2.6678000000000002</v>
      </c>
      <c r="AE73" s="25">
        <v>2.6678000000000002</v>
      </c>
      <c r="AF73" s="25">
        <v>2.6678000000000002</v>
      </c>
      <c r="AG73" s="25">
        <v>2.6678000000000002</v>
      </c>
      <c r="AH73" s="25">
        <v>2.6678000000000002</v>
      </c>
      <c r="AI73" s="25">
        <v>2.6678000000000002</v>
      </c>
      <c r="AJ73" s="25">
        <v>2.6678000000000002</v>
      </c>
      <c r="AK73" s="25">
        <v>2.6678000000000002</v>
      </c>
      <c r="AL73" s="25">
        <v>2.6678000000000002</v>
      </c>
    </row>
    <row r="74" spans="1:38" s="16" customFormat="1" x14ac:dyDescent="0.3">
      <c r="B74" s="16" t="s">
        <v>8</v>
      </c>
      <c r="C74" s="209">
        <v>1.479616485</v>
      </c>
      <c r="D74" s="209">
        <v>1.4566555050000001</v>
      </c>
      <c r="E74" s="209">
        <v>1.46</v>
      </c>
      <c r="F74" s="209">
        <v>1.4566555050000001</v>
      </c>
      <c r="G74" s="209">
        <v>1.4567000000000001</v>
      </c>
      <c r="H74" s="209">
        <v>1.2830999999999999</v>
      </c>
      <c r="I74" s="209">
        <v>1.2830999999999999</v>
      </c>
      <c r="J74" s="209">
        <v>1.2830999999999999</v>
      </c>
      <c r="K74" s="209">
        <v>1.2830999999999999</v>
      </c>
      <c r="L74" s="209">
        <v>1.4262999999999999</v>
      </c>
      <c r="M74" s="209">
        <v>1.4262999999999999</v>
      </c>
      <c r="N74" s="209">
        <v>1.4262999999999999</v>
      </c>
      <c r="O74" s="225">
        <v>1.4262999999999999</v>
      </c>
      <c r="P74" s="225">
        <v>1.7270000000000001</v>
      </c>
      <c r="Q74" s="225">
        <v>0.28999999999999998</v>
      </c>
      <c r="R74" s="225">
        <v>0.28999999999999998</v>
      </c>
      <c r="S74" s="225">
        <v>0.28999999999999998</v>
      </c>
      <c r="T74" s="225">
        <v>0.79420000000000002</v>
      </c>
      <c r="U74" s="17">
        <v>0.79420000000000002</v>
      </c>
      <c r="V74" s="17">
        <v>0.79420000000000002</v>
      </c>
      <c r="W74" s="17">
        <v>0.79420000000000002</v>
      </c>
      <c r="X74" s="173">
        <v>0.30819999999999997</v>
      </c>
      <c r="Y74" s="173">
        <v>0.30819999999999997</v>
      </c>
      <c r="Z74" s="173">
        <v>0.30819999999999997</v>
      </c>
      <c r="AA74" s="173">
        <v>0.30819999999999997</v>
      </c>
      <c r="AB74" s="173">
        <v>0.93320000000000003</v>
      </c>
      <c r="AC74" s="25">
        <v>0.93320000000000003</v>
      </c>
      <c r="AD74" s="25">
        <v>0.93320000000000003</v>
      </c>
      <c r="AE74" s="25">
        <v>1.7962</v>
      </c>
      <c r="AF74" s="25">
        <v>1.4738</v>
      </c>
      <c r="AG74" s="25">
        <v>1.4738</v>
      </c>
      <c r="AH74" s="25">
        <v>1.4738</v>
      </c>
      <c r="AI74" s="25">
        <v>1.7356</v>
      </c>
      <c r="AJ74" s="25">
        <v>1.8289</v>
      </c>
      <c r="AK74" s="25">
        <v>1.8289</v>
      </c>
      <c r="AL74" s="25">
        <v>1.8289</v>
      </c>
    </row>
    <row r="75" spans="1:38" s="16" customFormat="1" x14ac:dyDescent="0.3">
      <c r="B75" s="16" t="s">
        <v>10</v>
      </c>
      <c r="C75" s="209">
        <v>0.51250469457797909</v>
      </c>
      <c r="D75" s="209">
        <v>0.51250469457797909</v>
      </c>
      <c r="E75" s="209">
        <v>0.38</v>
      </c>
      <c r="F75" s="209">
        <v>0.38</v>
      </c>
      <c r="G75" s="209">
        <v>0.38440000000000002</v>
      </c>
      <c r="H75" s="209">
        <v>0.38440000000000002</v>
      </c>
      <c r="I75" s="209">
        <v>0.30659999999999998</v>
      </c>
      <c r="J75" s="209">
        <v>0.30659999999999998</v>
      </c>
      <c r="K75" s="209">
        <v>0.30659999999999998</v>
      </c>
      <c r="L75" s="209">
        <v>0.30659999999999998</v>
      </c>
      <c r="M75" s="209">
        <v>0.39900000000000002</v>
      </c>
      <c r="N75" s="209">
        <v>0.39900000000000002</v>
      </c>
      <c r="O75" s="225">
        <v>0.39900000000000002</v>
      </c>
      <c r="P75" s="225">
        <v>0.39900000000000002</v>
      </c>
      <c r="Q75" s="225">
        <v>0.437</v>
      </c>
      <c r="R75" s="225">
        <v>0.437</v>
      </c>
      <c r="S75" s="225">
        <v>0.437</v>
      </c>
      <c r="T75" s="225">
        <v>0.437</v>
      </c>
      <c r="U75" s="17">
        <v>0.45700000000000002</v>
      </c>
      <c r="V75" s="17">
        <v>0.45700000000000002</v>
      </c>
      <c r="W75" s="17">
        <v>0.6159</v>
      </c>
      <c r="X75" s="173">
        <v>0.6159</v>
      </c>
      <c r="Y75" s="173">
        <v>0.56710000000000005</v>
      </c>
      <c r="Z75" s="173">
        <v>0.56710000000000005</v>
      </c>
      <c r="AA75" s="173">
        <v>0.56710000000000005</v>
      </c>
      <c r="AB75" s="173">
        <v>0.56710000000000005</v>
      </c>
      <c r="AC75" s="25">
        <v>0.58909999999999996</v>
      </c>
      <c r="AD75" s="25">
        <v>0.58909999999999996</v>
      </c>
      <c r="AE75" s="25">
        <v>0.58909999999999996</v>
      </c>
      <c r="AF75" s="25">
        <v>0.58909999999999996</v>
      </c>
      <c r="AG75" s="25">
        <v>0.61629999999999996</v>
      </c>
      <c r="AH75" s="25">
        <v>0.61629999999999996</v>
      </c>
      <c r="AI75" s="25">
        <v>0.61629999999999996</v>
      </c>
      <c r="AJ75" s="25">
        <v>0.61629999999999996</v>
      </c>
      <c r="AK75" s="25">
        <v>0.68310000000000004</v>
      </c>
      <c r="AL75" s="25">
        <v>0.68310000000000004</v>
      </c>
    </row>
    <row r="76" spans="1:38" s="16" customFormat="1" x14ac:dyDescent="0.3">
      <c r="B76" s="16" t="s">
        <v>19</v>
      </c>
      <c r="C76" s="209">
        <v>0</v>
      </c>
      <c r="D76" s="209">
        <v>-4.3188664535111707E-3</v>
      </c>
      <c r="E76" s="209">
        <v>-4.3188664535111707E-3</v>
      </c>
      <c r="F76" s="209">
        <v>-4.3188664535111707E-3</v>
      </c>
      <c r="G76" s="209">
        <v>4.7000000000000002E-3</v>
      </c>
      <c r="H76" s="209">
        <v>9.7999999999999997E-3</v>
      </c>
      <c r="I76" s="209">
        <v>9.7999999999999997E-3</v>
      </c>
      <c r="J76" s="209">
        <v>9.7999999999999997E-3</v>
      </c>
      <c r="K76" s="209">
        <v>9.7000000000000003E-3</v>
      </c>
      <c r="L76" s="209">
        <v>9.7999999999999997E-3</v>
      </c>
      <c r="M76" s="209">
        <v>8.0000000000000004E-4</v>
      </c>
      <c r="N76" s="209">
        <v>8.0000000000000004E-4</v>
      </c>
      <c r="O76" s="225">
        <v>8.0000000000000004E-4</v>
      </c>
      <c r="P76" s="225">
        <v>5.45E-2</v>
      </c>
      <c r="Q76" s="225">
        <v>2.4245999999999999</v>
      </c>
      <c r="R76" s="225">
        <v>2.6551</v>
      </c>
      <c r="S76" s="225">
        <v>2.2059000000000002</v>
      </c>
      <c r="T76" s="225">
        <v>-0.59289999999999998</v>
      </c>
      <c r="U76" s="17">
        <v>2.9999999999999997E-4</v>
      </c>
      <c r="V76" s="17">
        <v>-0.1321</v>
      </c>
      <c r="W76" s="17">
        <v>0.11509999999999999</v>
      </c>
      <c r="X76" s="173">
        <v>5.8999999999999997E-2</v>
      </c>
      <c r="Y76" s="173">
        <v>-4.5400000000000003E-2</v>
      </c>
      <c r="Z76" s="173">
        <v>9.0700000000000003E-2</v>
      </c>
      <c r="AA76" s="173">
        <v>-7.1400000000000005E-2</v>
      </c>
      <c r="AB76" s="173">
        <v>-2.3900000000000001E-2</v>
      </c>
      <c r="AC76" s="25">
        <v>7.4999999999999997E-2</v>
      </c>
      <c r="AD76" s="25">
        <v>-0.12239999999999999</v>
      </c>
      <c r="AE76" s="25">
        <v>-4.3299999999999998E-2</v>
      </c>
      <c r="AF76" s="25">
        <v>-7.0499999999999993E-2</v>
      </c>
      <c r="AG76" s="25">
        <v>3.0499999999999999E-2</v>
      </c>
      <c r="AH76" s="25">
        <v>-5.1700000000000003E-2</v>
      </c>
      <c r="AI76" s="25">
        <v>-1.38E-2</v>
      </c>
      <c r="AJ76" s="25">
        <v>-1.7399999999999999E-2</v>
      </c>
      <c r="AK76" s="25">
        <v>7.7999999999999996E-3</v>
      </c>
      <c r="AL76" s="25">
        <v>1.7100000000000001E-2</v>
      </c>
    </row>
    <row r="77" spans="1:38" s="16" customFormat="1" x14ac:dyDescent="0.3">
      <c r="B77" s="16" t="s">
        <v>7</v>
      </c>
      <c r="C77" s="17">
        <f>SUM(C68:C76)</f>
        <v>28.617400693210875</v>
      </c>
      <c r="D77" s="17">
        <f t="shared" ref="D77:J77" si="11">SUM(D68:D76)</f>
        <v>31.571689386129123</v>
      </c>
      <c r="E77" s="17">
        <f t="shared" si="11"/>
        <v>30.405681133546491</v>
      </c>
      <c r="F77" s="17">
        <f t="shared" si="11"/>
        <v>27.458070658164949</v>
      </c>
      <c r="G77" s="17">
        <f t="shared" si="11"/>
        <v>26.902100000000001</v>
      </c>
      <c r="H77" s="17">
        <f t="shared" si="11"/>
        <v>27.770399999999999</v>
      </c>
      <c r="I77" s="17">
        <f t="shared" si="11"/>
        <v>27.817399999999999</v>
      </c>
      <c r="J77" s="17">
        <f t="shared" si="11"/>
        <v>26.793499999999998</v>
      </c>
      <c r="K77" s="17">
        <f t="shared" ref="K77:L77" si="12">SUM(K68:K76)</f>
        <v>28.548099999999998</v>
      </c>
      <c r="L77" s="17">
        <f t="shared" si="12"/>
        <v>30.830099999999995</v>
      </c>
      <c r="M77" s="17">
        <f t="shared" ref="M77:N77" si="13">SUM(M68:M76)</f>
        <v>26.830900000000003</v>
      </c>
      <c r="N77" s="17">
        <f t="shared" si="13"/>
        <v>28.269600000000001</v>
      </c>
      <c r="O77" s="17">
        <f t="shared" ref="O77:P77" si="14">SUM(O68:O76)</f>
        <v>31.706200000000003</v>
      </c>
      <c r="P77" s="17">
        <f t="shared" si="14"/>
        <v>34.095699999999994</v>
      </c>
      <c r="Q77" s="17">
        <f t="shared" ref="Q77:U77" si="15">SUM(Q68:Q76)</f>
        <v>34.068599999999996</v>
      </c>
      <c r="R77" s="17">
        <f t="shared" si="15"/>
        <v>35.418099999999995</v>
      </c>
      <c r="S77" s="17">
        <f t="shared" si="15"/>
        <v>31.462599999999998</v>
      </c>
      <c r="T77" s="17">
        <f t="shared" si="15"/>
        <v>35.508200000000002</v>
      </c>
      <c r="U77" s="17">
        <f t="shared" si="15"/>
        <v>34.501000000000005</v>
      </c>
      <c r="V77" s="17">
        <f t="shared" ref="V77:Y77" si="16">SUM(V68:V76)</f>
        <v>32.471299999999999</v>
      </c>
      <c r="W77" s="17">
        <f t="shared" si="16"/>
        <v>34.515700000000002</v>
      </c>
      <c r="X77" s="173">
        <f t="shared" si="16"/>
        <v>31.260199999999998</v>
      </c>
      <c r="Y77" s="173">
        <f t="shared" si="16"/>
        <v>29.625799999999998</v>
      </c>
      <c r="Z77" s="173">
        <f t="shared" ref="Z77:AA77" si="17">SUM(Z68:Z76)</f>
        <v>31.038800000000002</v>
      </c>
      <c r="AA77" s="173">
        <f t="shared" si="17"/>
        <v>32.102600000000002</v>
      </c>
      <c r="AB77" s="173">
        <f t="shared" ref="AB77:AC77" si="18">SUM(AB68:AB76)</f>
        <v>34.726900000000008</v>
      </c>
      <c r="AC77" s="173">
        <f t="shared" si="18"/>
        <v>35.371300000000005</v>
      </c>
      <c r="AD77" s="173">
        <f t="shared" ref="AD77:AE77" si="19">SUM(AD68:AD76)</f>
        <v>33.694299999999998</v>
      </c>
      <c r="AE77" s="173">
        <f t="shared" si="19"/>
        <v>39.741199999999999</v>
      </c>
      <c r="AF77" s="105">
        <f t="shared" ref="AF77:AG77" si="20">SUM(AF68:AF76)</f>
        <v>45.837099999999992</v>
      </c>
      <c r="AG77" s="105">
        <f t="shared" si="20"/>
        <v>45.3369</v>
      </c>
      <c r="AH77" s="105">
        <f t="shared" ref="AH77:AI77" si="21">SUM(AH68:AH76)</f>
        <v>41.4011</v>
      </c>
      <c r="AI77" s="105">
        <f t="shared" si="21"/>
        <v>43.076299999999996</v>
      </c>
      <c r="AJ77" s="105">
        <f t="shared" ref="AJ77:AK77" si="22">SUM(AJ68:AJ76)</f>
        <v>41.116299999999995</v>
      </c>
      <c r="AK77" s="105">
        <f t="shared" si="22"/>
        <v>40.481900000000003</v>
      </c>
      <c r="AL77" s="105">
        <f t="shared" ref="AL77" si="23">SUM(AL68:AL76)</f>
        <v>42.487499999999997</v>
      </c>
    </row>
    <row r="78" spans="1:38" s="16" customFormat="1" x14ac:dyDescent="0.3">
      <c r="B78" s="16" t="s">
        <v>38</v>
      </c>
      <c r="C78" s="17">
        <f>C75+C76</f>
        <v>0.51250469457797909</v>
      </c>
      <c r="D78" s="17">
        <f t="shared" ref="D78:J78" si="24">D75+D76</f>
        <v>0.50818582812446789</v>
      </c>
      <c r="E78" s="17">
        <f t="shared" si="24"/>
        <v>0.37568113354648885</v>
      </c>
      <c r="F78" s="17">
        <f t="shared" si="24"/>
        <v>0.37568113354648885</v>
      </c>
      <c r="G78" s="17">
        <f t="shared" si="24"/>
        <v>0.3891</v>
      </c>
      <c r="H78" s="17">
        <f t="shared" si="24"/>
        <v>0.39419999999999999</v>
      </c>
      <c r="I78" s="17">
        <f t="shared" si="24"/>
        <v>0.31639999999999996</v>
      </c>
      <c r="J78" s="17">
        <f t="shared" si="24"/>
        <v>0.31639999999999996</v>
      </c>
      <c r="K78" s="17">
        <f t="shared" ref="K78:L78" si="25">K75+K76</f>
        <v>0.31629999999999997</v>
      </c>
      <c r="L78" s="17">
        <f t="shared" si="25"/>
        <v>0.31639999999999996</v>
      </c>
      <c r="M78" s="17">
        <f t="shared" ref="M78:N78" si="26">M75+M76</f>
        <v>0.39980000000000004</v>
      </c>
      <c r="N78" s="17">
        <f t="shared" si="26"/>
        <v>0.39980000000000004</v>
      </c>
      <c r="O78" s="17">
        <f t="shared" ref="O78:P78" si="27">O75+O76</f>
        <v>0.39980000000000004</v>
      </c>
      <c r="P78" s="17">
        <f t="shared" si="27"/>
        <v>0.45350000000000001</v>
      </c>
      <c r="Q78" s="17">
        <f t="shared" ref="Q78:U78" si="28">Q75+Q76</f>
        <v>2.8615999999999997</v>
      </c>
      <c r="R78" s="17">
        <f t="shared" si="28"/>
        <v>3.0920999999999998</v>
      </c>
      <c r="S78" s="17">
        <f t="shared" si="28"/>
        <v>2.6429</v>
      </c>
      <c r="T78" s="17">
        <f t="shared" si="28"/>
        <v>-0.15589999999999998</v>
      </c>
      <c r="U78" s="17">
        <f t="shared" si="28"/>
        <v>0.45730000000000004</v>
      </c>
      <c r="V78" s="17">
        <f t="shared" ref="V78:Y78" si="29">V75+V76</f>
        <v>0.32490000000000002</v>
      </c>
      <c r="W78" s="17">
        <f t="shared" si="29"/>
        <v>0.73099999999999998</v>
      </c>
      <c r="X78" s="173">
        <f t="shared" si="29"/>
        <v>0.67490000000000006</v>
      </c>
      <c r="Y78" s="173">
        <f t="shared" si="29"/>
        <v>0.52170000000000005</v>
      </c>
      <c r="Z78" s="173">
        <f t="shared" ref="Z78:AA78" si="30">Z75+Z76</f>
        <v>0.65780000000000005</v>
      </c>
      <c r="AA78" s="173">
        <f t="shared" si="30"/>
        <v>0.49570000000000003</v>
      </c>
      <c r="AB78" s="173">
        <f t="shared" ref="AB78:AC78" si="31">AB75+AB76</f>
        <v>0.54320000000000002</v>
      </c>
      <c r="AC78" s="173">
        <f t="shared" si="31"/>
        <v>0.66409999999999991</v>
      </c>
      <c r="AD78" s="173">
        <f t="shared" ref="AD78:AE78" si="32">AD75+AD76</f>
        <v>0.46669999999999995</v>
      </c>
      <c r="AE78" s="173">
        <f t="shared" si="32"/>
        <v>0.54579999999999995</v>
      </c>
      <c r="AF78" s="105">
        <f t="shared" ref="AF78:AG78" si="33">AF75+AF76</f>
        <v>0.51859999999999995</v>
      </c>
      <c r="AG78" s="105">
        <f t="shared" si="33"/>
        <v>0.64679999999999993</v>
      </c>
      <c r="AH78" s="105">
        <f t="shared" ref="AH78:AI78" si="34">AH75+AH76</f>
        <v>0.56459999999999999</v>
      </c>
      <c r="AI78" s="105">
        <f t="shared" si="34"/>
        <v>0.60249999999999992</v>
      </c>
      <c r="AJ78" s="105">
        <f t="shared" ref="AJ78:AK78" si="35">AJ75+AJ76</f>
        <v>0.59889999999999999</v>
      </c>
      <c r="AK78" s="105">
        <f t="shared" si="35"/>
        <v>0.69090000000000007</v>
      </c>
      <c r="AL78" s="105">
        <f t="shared" ref="AL78" si="36">AL75+AL76</f>
        <v>0.70020000000000004</v>
      </c>
    </row>
    <row r="79" spans="1:38" s="16" customFormat="1" x14ac:dyDescent="0.3">
      <c r="A79" s="16" t="s">
        <v>47</v>
      </c>
      <c r="C79" s="17"/>
      <c r="D79" s="222"/>
      <c r="E79" s="71"/>
      <c r="F79" s="17"/>
      <c r="G79" s="222"/>
      <c r="H79" s="71"/>
      <c r="I79" s="17"/>
      <c r="J79" s="222"/>
      <c r="K79" s="222"/>
      <c r="L79" s="222"/>
      <c r="M79" s="222"/>
      <c r="N79" s="71"/>
      <c r="O79" s="71"/>
      <c r="P79" s="71"/>
      <c r="Q79" s="71"/>
      <c r="R79" s="71"/>
      <c r="S79" s="222"/>
      <c r="T79" s="222"/>
      <c r="U79" s="17"/>
      <c r="V79" s="222"/>
      <c r="W79" s="71"/>
      <c r="X79" s="19"/>
      <c r="Y79" s="222"/>
      <c r="Z79" s="222"/>
      <c r="AA79" s="222"/>
    </row>
    <row r="80" spans="1:38" s="16" customFormat="1" x14ac:dyDescent="0.3">
      <c r="A80" s="220" t="s">
        <v>21</v>
      </c>
      <c r="C80" s="17"/>
      <c r="D80" s="222"/>
      <c r="E80" s="71"/>
      <c r="F80" s="17"/>
      <c r="G80" s="222"/>
      <c r="H80" s="71"/>
      <c r="I80" s="17"/>
      <c r="J80" s="222"/>
      <c r="K80" s="222"/>
      <c r="L80" s="222"/>
      <c r="M80" s="222"/>
      <c r="N80" s="71"/>
      <c r="O80" s="71"/>
      <c r="P80" s="71"/>
      <c r="Q80" s="71"/>
      <c r="R80" s="71"/>
      <c r="S80" s="222"/>
      <c r="T80" s="222"/>
      <c r="U80" s="17"/>
      <c r="V80" s="222"/>
      <c r="W80" s="71"/>
      <c r="X80" s="19"/>
      <c r="Y80" s="222"/>
      <c r="Z80" s="222"/>
      <c r="AA80" s="222"/>
    </row>
    <row r="81" spans="1:38" s="16" customFormat="1" x14ac:dyDescent="0.3">
      <c r="B81" s="16" t="s">
        <v>0</v>
      </c>
      <c r="C81" s="5">
        <f>C68/C$77</f>
        <v>0.3633754959128645</v>
      </c>
      <c r="D81" s="5">
        <f t="shared" ref="D81:J81" si="37">D68/D$77</f>
        <v>0.240936732054467</v>
      </c>
      <c r="E81" s="5">
        <f t="shared" si="37"/>
        <v>0.2969839734995191</v>
      </c>
      <c r="F81" s="5">
        <f t="shared" si="37"/>
        <v>0.33724146591655885</v>
      </c>
      <c r="G81" s="5">
        <f t="shared" si="37"/>
        <v>0.24291783912780043</v>
      </c>
      <c r="H81" s="5">
        <f t="shared" si="37"/>
        <v>0.19067784403537583</v>
      </c>
      <c r="I81" s="5">
        <f t="shared" si="37"/>
        <v>0.34383515353699484</v>
      </c>
      <c r="J81" s="5">
        <f t="shared" si="37"/>
        <v>0.38084236848489378</v>
      </c>
      <c r="K81" s="5">
        <f t="shared" ref="K81:L81" si="38">K68/K$77</f>
        <v>0.32473614706407783</v>
      </c>
      <c r="L81" s="5">
        <f t="shared" si="38"/>
        <v>0.25057979052938528</v>
      </c>
      <c r="M81" s="5">
        <f t="shared" ref="M81" si="39">M68/M$77</f>
        <v>0.31536400195297204</v>
      </c>
      <c r="N81" s="5">
        <f t="shared" ref="N81:AF91" si="40">IF(N68,N68/N$77,"")</f>
        <v>0.37459673996094744</v>
      </c>
      <c r="O81" s="5">
        <f t="shared" ref="O81:P81" si="41">IF(O68,O68/O$77,"")</f>
        <v>0.39942030265373962</v>
      </c>
      <c r="P81" s="5">
        <f t="shared" si="41"/>
        <v>0.30886886029616645</v>
      </c>
      <c r="Q81" s="5">
        <f t="shared" ref="Q81:R81" si="42">IF(Q68,Q68/Q$77,"")</f>
        <v>0.30272743816887104</v>
      </c>
      <c r="R81" s="5">
        <f t="shared" si="42"/>
        <v>0.41003328806457723</v>
      </c>
      <c r="S81" s="5">
        <f t="shared" si="40"/>
        <v>0.35232307565172621</v>
      </c>
      <c r="T81" s="5">
        <f t="shared" si="40"/>
        <v>0.28264175598875751</v>
      </c>
      <c r="U81" s="5">
        <f t="shared" si="40"/>
        <v>0.31920524042781362</v>
      </c>
      <c r="V81" s="5">
        <f t="shared" ref="V81" si="43">IF(V68,V68/V$77,"")</f>
        <v>0.34035902473876933</v>
      </c>
      <c r="W81" s="5">
        <f t="shared" si="40"/>
        <v>0.32843314781389338</v>
      </c>
      <c r="X81" s="2">
        <f t="shared" si="40"/>
        <v>0.19764428890410171</v>
      </c>
      <c r="Y81" s="5">
        <f t="shared" si="40"/>
        <v>0.26675735338792539</v>
      </c>
      <c r="Z81" s="5">
        <f t="shared" ref="Z81:AA81" si="44">IF(Z68,Z68/Z$77,"")</f>
        <v>0.24316339549209376</v>
      </c>
      <c r="AA81" s="5">
        <f t="shared" si="44"/>
        <v>0.24949692548267113</v>
      </c>
      <c r="AB81" s="5">
        <f t="shared" si="40"/>
        <v>0.31853404709317557</v>
      </c>
      <c r="AC81" s="5">
        <f t="shared" si="40"/>
        <v>0.29693847837088255</v>
      </c>
      <c r="AD81" s="5">
        <f t="shared" si="40"/>
        <v>0.35976411440510708</v>
      </c>
      <c r="AE81" s="5">
        <f t="shared" si="40"/>
        <v>0.36881372479945246</v>
      </c>
      <c r="AF81" s="5">
        <f t="shared" si="40"/>
        <v>0.40876495240754768</v>
      </c>
      <c r="AG81" s="5">
        <f t="shared" ref="AG81:AH81" si="45">IF(AG68,AG68/AG$77,"")</f>
        <v>0.4298661796461602</v>
      </c>
      <c r="AH81" s="5">
        <f t="shared" si="45"/>
        <v>0.44589153428290551</v>
      </c>
      <c r="AI81" s="5">
        <f t="shared" ref="AI81:AJ81" si="46">IF(AI68,AI68/AI$77,"")</f>
        <v>0.41472224866109675</v>
      </c>
      <c r="AJ81" s="5">
        <f t="shared" si="46"/>
        <v>0.35142267178710151</v>
      </c>
      <c r="AK81" s="5">
        <f t="shared" ref="AK81:AL81" si="47">IF(AK68,AK68/AK$77,"")</f>
        <v>0.34512461124601362</v>
      </c>
      <c r="AL81" s="5">
        <f t="shared" si="47"/>
        <v>0.36641365107384527</v>
      </c>
    </row>
    <row r="82" spans="1:38" s="16" customFormat="1" x14ac:dyDescent="0.3">
      <c r="B82" s="16" t="s">
        <v>1</v>
      </c>
      <c r="C82" s="5">
        <f t="shared" ref="C82:J82" si="48">C69/C$77</f>
        <v>0.12371307184906499</v>
      </c>
      <c r="D82" s="5">
        <f t="shared" si="48"/>
        <v>0.28670460704450218</v>
      </c>
      <c r="E82" s="5">
        <f t="shared" si="48"/>
        <v>0.22035355730307621</v>
      </c>
      <c r="F82" s="5">
        <f t="shared" si="48"/>
        <v>0.13693605959462865</v>
      </c>
      <c r="G82" s="5">
        <f t="shared" si="48"/>
        <v>0.22191947840503159</v>
      </c>
      <c r="H82" s="5">
        <f t="shared" si="48"/>
        <v>0.29418013424365508</v>
      </c>
      <c r="I82" s="5">
        <f t="shared" si="48"/>
        <v>0.1444671320827971</v>
      </c>
      <c r="J82" s="5">
        <f t="shared" si="48"/>
        <v>9.1298262638326466E-2</v>
      </c>
      <c r="K82" s="5">
        <f t="shared" ref="K82:L82" si="49">K69/K$77</f>
        <v>0.17438988934464994</v>
      </c>
      <c r="L82" s="5">
        <f t="shared" si="49"/>
        <v>0.27439742329736205</v>
      </c>
      <c r="M82" s="5">
        <f t="shared" ref="M82" si="50">M69/M$77</f>
        <v>0.1490371176516628</v>
      </c>
      <c r="N82" s="5">
        <f t="shared" ref="N82:Y82" si="51">IF(N69,N69/N$77,"")</f>
        <v>0.11253784984577073</v>
      </c>
      <c r="O82" s="5">
        <f t="shared" ref="O82:P82" si="52">IF(O69,O69/O$77,"")</f>
        <v>0.1336741709823315</v>
      </c>
      <c r="P82" s="5">
        <f t="shared" si="52"/>
        <v>0.24032649278354754</v>
      </c>
      <c r="Q82" s="5">
        <f t="shared" ref="Q82:R82" si="53">IF(Q69,Q69/Q$77,"")</f>
        <v>0.21770486606435255</v>
      </c>
      <c r="R82" s="5">
        <f t="shared" si="53"/>
        <v>0.11877825179780961</v>
      </c>
      <c r="S82" s="5">
        <f t="shared" si="51"/>
        <v>0.14269958617533199</v>
      </c>
      <c r="T82" s="5">
        <f t="shared" si="40"/>
        <v>0.22413132741169645</v>
      </c>
      <c r="U82" s="5">
        <f t="shared" si="51"/>
        <v>0.15800411582272975</v>
      </c>
      <c r="V82" s="5">
        <f t="shared" ref="V82" si="54">IF(V69,V69/V$77,"")</f>
        <v>0.11380203441192684</v>
      </c>
      <c r="W82" s="5">
        <f t="shared" si="51"/>
        <v>0.14115315638970091</v>
      </c>
      <c r="X82" s="2">
        <f t="shared" si="40"/>
        <v>0.24329978694953969</v>
      </c>
      <c r="Y82" s="5">
        <f t="shared" si="51"/>
        <v>0.15337307346974596</v>
      </c>
      <c r="Z82" s="5">
        <f t="shared" ref="Z82:AA82" si="55">IF(Z69,Z69/Z$77,"")</f>
        <v>0.19493343814838202</v>
      </c>
      <c r="AA82" s="5">
        <f t="shared" si="55"/>
        <v>0.20932572439615482</v>
      </c>
      <c r="AB82" s="5">
        <f t="shared" si="40"/>
        <v>0.1551074239278484</v>
      </c>
      <c r="AC82" s="5">
        <f t="shared" si="40"/>
        <v>0.1812712566402705</v>
      </c>
      <c r="AD82" s="5">
        <f t="shared" si="40"/>
        <v>0.10275625254123101</v>
      </c>
      <c r="AE82" s="5">
        <f t="shared" si="40"/>
        <v>0.13826205549907905</v>
      </c>
      <c r="AF82" s="5">
        <f t="shared" si="40"/>
        <v>0.15967633205416576</v>
      </c>
      <c r="AG82" s="5">
        <f t="shared" ref="AG82:AH82" si="56">IF(AG69,AG69/AG$77,"")</f>
        <v>0.1319829983964497</v>
      </c>
      <c r="AH82" s="5">
        <f t="shared" si="56"/>
        <v>8.4736878971814755E-2</v>
      </c>
      <c r="AI82" s="5">
        <f t="shared" ref="AI82:AJ82" si="57">IF(AI69,AI69/AI$77,"")</f>
        <v>0.12374553989084486</v>
      </c>
      <c r="AJ82" s="5">
        <f t="shared" si="57"/>
        <v>0.16709917964408277</v>
      </c>
      <c r="AK82" s="5">
        <f t="shared" ref="AK82:AL82" si="58">IF(AK69,AK69/AK$77,"")</f>
        <v>0.16501448795634591</v>
      </c>
      <c r="AL82" s="5">
        <f t="shared" si="58"/>
        <v>0.1624360105913504</v>
      </c>
    </row>
    <row r="83" spans="1:38" s="16" customFormat="1" x14ac:dyDescent="0.3">
      <c r="B83" s="16" t="s">
        <v>3</v>
      </c>
      <c r="C83" s="5">
        <f t="shared" ref="C83:J83" si="59">C70/C$77</f>
        <v>0.16860037859737287</v>
      </c>
      <c r="D83" s="5">
        <f t="shared" si="59"/>
        <v>0.15282376981283347</v>
      </c>
      <c r="E83" s="5">
        <f t="shared" si="59"/>
        <v>0.15852300689564588</v>
      </c>
      <c r="F83" s="5">
        <f t="shared" si="59"/>
        <v>0.17590456591544054</v>
      </c>
      <c r="G83" s="5">
        <f t="shared" si="59"/>
        <v>0.17935031094226847</v>
      </c>
      <c r="H83" s="5">
        <f t="shared" si="59"/>
        <v>0.17374254602022299</v>
      </c>
      <c r="I83" s="5">
        <f t="shared" si="59"/>
        <v>0.17344899235730157</v>
      </c>
      <c r="J83" s="5">
        <f t="shared" si="59"/>
        <v>0.1800772575438073</v>
      </c>
      <c r="K83" s="5">
        <f t="shared" ref="K83:L83" si="60">K70/K$77</f>
        <v>0.16900949625369116</v>
      </c>
      <c r="L83" s="5">
        <f t="shared" si="60"/>
        <v>0.15649965455836995</v>
      </c>
      <c r="M83" s="5">
        <f t="shared" ref="M83" si="61">M70/M$77</f>
        <v>0.17982624511291084</v>
      </c>
      <c r="N83" s="5">
        <f t="shared" si="40"/>
        <v>0.17067450547584687</v>
      </c>
      <c r="O83" s="5">
        <f t="shared" ref="O83:P83" si="62">IF(O70,O70/O$77,"")</f>
        <v>0.1521752843292479</v>
      </c>
      <c r="P83" s="5">
        <f t="shared" si="62"/>
        <v>0.1415105130558986</v>
      </c>
      <c r="Q83" s="5">
        <f t="shared" ref="Q83:R83" si="63">IF(Q70,Q70/Q$77,"")</f>
        <v>0.14162307814233638</v>
      </c>
      <c r="R83" s="5">
        <f t="shared" si="63"/>
        <v>0.1362269574031357</v>
      </c>
      <c r="S83" s="5">
        <f t="shared" si="40"/>
        <v>0.15335350543184609</v>
      </c>
      <c r="T83" s="5">
        <f t="shared" si="40"/>
        <v>0.19010538410845945</v>
      </c>
      <c r="U83" s="5">
        <f t="shared" si="40"/>
        <v>0.19565519840004636</v>
      </c>
      <c r="V83" s="5">
        <f t="shared" ref="V83" si="64">IF(V70,V70/V$77,"")</f>
        <v>0.20788511701102205</v>
      </c>
      <c r="W83" s="5">
        <f t="shared" si="40"/>
        <v>0.19557187019240518</v>
      </c>
      <c r="X83" s="2">
        <f t="shared" si="40"/>
        <v>0.21593911747205716</v>
      </c>
      <c r="Y83" s="5">
        <f t="shared" si="40"/>
        <v>0.22785207488067835</v>
      </c>
      <c r="Z83" s="5">
        <f t="shared" ref="Z83:AA83" si="65">IF(Z70,Z70/Z$77,"")</f>
        <v>0.21747941286389938</v>
      </c>
      <c r="AA83" s="5">
        <f t="shared" si="65"/>
        <v>0.21027268819347963</v>
      </c>
      <c r="AB83" s="5">
        <f t="shared" si="40"/>
        <v>0.19438245279595928</v>
      </c>
      <c r="AC83" s="5">
        <f t="shared" si="40"/>
        <v>0.19084116218516139</v>
      </c>
      <c r="AD83" s="5">
        <f t="shared" si="40"/>
        <v>0.20033952330216093</v>
      </c>
      <c r="AE83" s="5">
        <f t="shared" si="40"/>
        <v>0.16985647136976237</v>
      </c>
      <c r="AF83" s="5">
        <f t="shared" si="40"/>
        <v>0.14726717004348008</v>
      </c>
      <c r="AG83" s="5">
        <f t="shared" ref="AG83:AH83" si="66">IF(AG70,AG70/AG$77,"")</f>
        <v>0.14889196217650524</v>
      </c>
      <c r="AH83" s="5">
        <f t="shared" si="66"/>
        <v>0.16304639248715613</v>
      </c>
      <c r="AI83" s="5">
        <f t="shared" ref="AI83:AJ83" si="67">IF(AI70,AI70/AI$77,"")</f>
        <v>0.15670565949257481</v>
      </c>
      <c r="AJ83" s="5">
        <f t="shared" si="67"/>
        <v>0.16417576484265367</v>
      </c>
      <c r="AK83" s="5">
        <f t="shared" ref="AK83:AL83" si="68">IF(AK70,AK70/AK$77,"")</f>
        <v>0.1667485962862415</v>
      </c>
      <c r="AL83" s="5">
        <f t="shared" si="68"/>
        <v>0.15887731685789941</v>
      </c>
    </row>
    <row r="84" spans="1:38" s="16" customFormat="1" x14ac:dyDescent="0.3">
      <c r="B84" s="16" t="s">
        <v>2</v>
      </c>
      <c r="C84" s="5">
        <f t="shared" ref="C84:J84" si="69">C71/C$77</f>
        <v>0.13239260359658936</v>
      </c>
      <c r="D84" s="5">
        <f t="shared" si="69"/>
        <v>0.12831055466116464</v>
      </c>
      <c r="E84" s="5">
        <f t="shared" si="69"/>
        <v>0.12990993303688822</v>
      </c>
      <c r="F84" s="5">
        <f t="shared" si="69"/>
        <v>0.13487109295127347</v>
      </c>
      <c r="G84" s="5">
        <f t="shared" si="69"/>
        <v>0.13582211054155624</v>
      </c>
      <c r="H84" s="5">
        <f t="shared" si="69"/>
        <v>0.13435528476363323</v>
      </c>
      <c r="I84" s="5">
        <f t="shared" si="69"/>
        <v>0.13435116150323179</v>
      </c>
      <c r="J84" s="5">
        <f t="shared" si="69"/>
        <v>0.13609270905256873</v>
      </c>
      <c r="K84" s="5">
        <f t="shared" ref="K84:L84" si="70">K71/K$77</f>
        <v>0.13318924902182633</v>
      </c>
      <c r="L84" s="5">
        <f t="shared" si="70"/>
        <v>0.12990551441610634</v>
      </c>
      <c r="M84" s="5">
        <f t="shared" ref="M84" si="71">M71/M$77</f>
        <v>0.13593282372190271</v>
      </c>
      <c r="N84" s="5">
        <f t="shared" si="40"/>
        <v>0.13353920819537596</v>
      </c>
      <c r="O84" s="5">
        <f t="shared" ref="O84:P84" si="72">IF(O71,O71/O$77,"")</f>
        <v>0.12869407245270639</v>
      </c>
      <c r="P84" s="5">
        <f t="shared" si="72"/>
        <v>0.12590150664159999</v>
      </c>
      <c r="Q84" s="5">
        <f t="shared" ref="Q84:R84" si="73">IF(Q71,Q71/Q$77,"")</f>
        <v>0.12590185684178393</v>
      </c>
      <c r="R84" s="5">
        <f t="shared" si="73"/>
        <v>0.12449002063916474</v>
      </c>
      <c r="S84" s="5">
        <f t="shared" si="40"/>
        <v>0.12896899811204413</v>
      </c>
      <c r="T84" s="5">
        <f t="shared" si="40"/>
        <v>0.11444680383686021</v>
      </c>
      <c r="U84" s="5">
        <f t="shared" si="40"/>
        <v>0.11517927016608213</v>
      </c>
      <c r="V84" s="5">
        <f t="shared" ref="V84" si="74">IF(V71,V71/V$77,"")</f>
        <v>0.11682624348270626</v>
      </c>
      <c r="W84" s="5">
        <f t="shared" si="40"/>
        <v>0.11504619636860905</v>
      </c>
      <c r="X84" s="2">
        <f t="shared" si="40"/>
        <v>0.11777275897147171</v>
      </c>
      <c r="Y84" s="5">
        <f t="shared" si="40"/>
        <v>0.1194128091055769</v>
      </c>
      <c r="Z84" s="5">
        <f t="shared" ref="Z84:AA84" si="75">IF(Z71,Z71/Z$77,"")</f>
        <v>0.11802324832145572</v>
      </c>
      <c r="AA84" s="5">
        <f t="shared" si="75"/>
        <v>0.11705593939431697</v>
      </c>
      <c r="AB84" s="5">
        <f t="shared" si="40"/>
        <v>0.11492243764919988</v>
      </c>
      <c r="AC84" s="5">
        <f t="shared" si="40"/>
        <v>0.11443175681979456</v>
      </c>
      <c r="AD84" s="5">
        <f t="shared" si="40"/>
        <v>0.11570503022766462</v>
      </c>
      <c r="AE84" s="5">
        <f t="shared" si="40"/>
        <v>0.11161967932523427</v>
      </c>
      <c r="AF84" s="5">
        <f t="shared" si="40"/>
        <v>0.10859107578795345</v>
      </c>
      <c r="AG84" s="5">
        <f t="shared" ref="AG84:AH84" si="76">IF(AG71,AG71/AG$77,"")</f>
        <v>0.10879217590968945</v>
      </c>
      <c r="AH84" s="5">
        <f t="shared" si="76"/>
        <v>0.11068788027371254</v>
      </c>
      <c r="AI84" s="5">
        <f t="shared" ref="AI84:AJ84" si="77">IF(AI71,AI71/AI$77,"")</f>
        <v>0.10983998161401977</v>
      </c>
      <c r="AJ84" s="5">
        <f t="shared" si="77"/>
        <v>0.1108392535320542</v>
      </c>
      <c r="AK84" s="5">
        <f t="shared" ref="AK84:AL84" si="78">IF(AK71,AK71/AK$77,"")</f>
        <v>0.11114102845963257</v>
      </c>
      <c r="AL84" s="5">
        <f t="shared" si="78"/>
        <v>0.1100888496616652</v>
      </c>
    </row>
    <row r="85" spans="1:38" s="16" customFormat="1" x14ac:dyDescent="0.3">
      <c r="B85" s="16" t="s">
        <v>5</v>
      </c>
      <c r="C85" s="5">
        <f t="shared" ref="C85:J85" si="79">C72/C$77</f>
        <v>8.8499782535283886E-2</v>
      </c>
      <c r="D85" s="5">
        <f t="shared" si="79"/>
        <v>8.021850548127292E-2</v>
      </c>
      <c r="E85" s="5">
        <f t="shared" si="79"/>
        <v>8.3208134324892949E-2</v>
      </c>
      <c r="F85" s="5">
        <f t="shared" si="79"/>
        <v>9.223640544901647E-2</v>
      </c>
      <c r="G85" s="5">
        <f t="shared" si="79"/>
        <v>9.4141349560071516E-2</v>
      </c>
      <c r="H85" s="5">
        <f t="shared" si="79"/>
        <v>9.1197822141560803E-2</v>
      </c>
      <c r="I85" s="5">
        <f t="shared" si="79"/>
        <v>9.1043735216087773E-2</v>
      </c>
      <c r="J85" s="5">
        <f t="shared" si="79"/>
        <v>9.4522925336368899E-2</v>
      </c>
      <c r="K85" s="5">
        <f t="shared" ref="K85:L85" si="80">K72/K$77</f>
        <v>8.8713434519284998E-2</v>
      </c>
      <c r="L85" s="5">
        <f t="shared" si="80"/>
        <v>8.2146992711668157E-2</v>
      </c>
      <c r="M85" s="5">
        <f t="shared" ref="M85" si="81">M72/M$77</f>
        <v>9.4391168391667807E-2</v>
      </c>
      <c r="N85" s="5">
        <f t="shared" si="40"/>
        <v>8.9587401307411496E-2</v>
      </c>
      <c r="O85" s="5">
        <f t="shared" ref="O85:P85" si="82">IF(O72,O72/O$77,"")</f>
        <v>7.9877121824753511E-2</v>
      </c>
      <c r="P85" s="5">
        <f t="shared" si="82"/>
        <v>7.4279161301865057E-2</v>
      </c>
      <c r="Q85" s="5">
        <f t="shared" ref="Q85:R85" si="83">IF(Q72,Q72/Q$77,"")</f>
        <v>7.433824694880331E-2</v>
      </c>
      <c r="R85" s="5">
        <f t="shared" si="83"/>
        <v>7.1505812000079064E-2</v>
      </c>
      <c r="S85" s="5">
        <f t="shared" si="40"/>
        <v>8.0495572521024961E-2</v>
      </c>
      <c r="T85" s="5">
        <f t="shared" si="40"/>
        <v>9.556665784241386E-2</v>
      </c>
      <c r="U85" s="5">
        <f t="shared" si="40"/>
        <v>9.8356569374800723E-2</v>
      </c>
      <c r="V85" s="5">
        <f t="shared" ref="V85" si="84">IF(V72,V72/V$77,"")</f>
        <v>0.10450459328699499</v>
      </c>
      <c r="W85" s="5">
        <f t="shared" si="40"/>
        <v>9.8314679986209172E-2</v>
      </c>
      <c r="X85" s="2">
        <f t="shared" si="40"/>
        <v>0.10855336818062586</v>
      </c>
      <c r="Y85" s="5">
        <f t="shared" si="40"/>
        <v>0.11454205456055197</v>
      </c>
      <c r="Z85" s="5">
        <f t="shared" ref="Z85:AA85" si="85">IF(Z72,Z72/Z$77,"")</f>
        <v>0.10932768019382193</v>
      </c>
      <c r="AA85" s="5">
        <f t="shared" si="85"/>
        <v>0.10570483387638384</v>
      </c>
      <c r="AB85" s="5">
        <f t="shared" si="40"/>
        <v>9.7716755598685728E-2</v>
      </c>
      <c r="AC85" s="5">
        <f t="shared" si="40"/>
        <v>9.5936536118265359E-2</v>
      </c>
      <c r="AD85" s="5">
        <f t="shared" si="40"/>
        <v>0.10071139628958015</v>
      </c>
      <c r="AE85" s="5">
        <f t="shared" si="40"/>
        <v>8.5387456845792284E-2</v>
      </c>
      <c r="AF85" s="5">
        <f t="shared" si="40"/>
        <v>7.4031734119305123E-2</v>
      </c>
      <c r="AG85" s="5">
        <f t="shared" ref="AG85:AH85" si="86">IF(AG72,AG72/AG$77,"")</f>
        <v>7.484852294709167E-2</v>
      </c>
      <c r="AH85" s="5">
        <f t="shared" si="86"/>
        <v>8.1964005787285854E-2</v>
      </c>
      <c r="AI85" s="5">
        <f t="shared" ref="AI85:AJ85" si="87">IF(AI72,AI72/AI$77,"")</f>
        <v>7.8776496588611383E-2</v>
      </c>
      <c r="AJ85" s="5">
        <f t="shared" si="87"/>
        <v>8.2531745317550476E-2</v>
      </c>
      <c r="AK85" s="5">
        <f t="shared" ref="AK85:AL85" si="88">IF(AK72,AK72/AK$77,"")</f>
        <v>8.3825116904097885E-2</v>
      </c>
      <c r="AL85" s="5">
        <f t="shared" si="88"/>
        <v>7.9868196528390709E-2</v>
      </c>
    </row>
    <row r="86" spans="1:38" s="16" customFormat="1" x14ac:dyDescent="0.3">
      <c r="B86" s="16" t="s">
        <v>4</v>
      </c>
      <c r="C86" s="5">
        <f t="shared" ref="C86:J86" si="89">C73/C$77</f>
        <v>5.3806433996275264E-2</v>
      </c>
      <c r="D86" s="5">
        <f t="shared" si="89"/>
        <v>4.87715517124249E-2</v>
      </c>
      <c r="E86" s="5">
        <f t="shared" si="89"/>
        <v>5.0648429589065277E-2</v>
      </c>
      <c r="F86" s="5">
        <f t="shared" si="89"/>
        <v>5.607824019078838E-2</v>
      </c>
      <c r="G86" s="5">
        <f t="shared" si="89"/>
        <v>5.7237167358682034E-2</v>
      </c>
      <c r="H86" s="5">
        <f t="shared" si="89"/>
        <v>5.5447526863134852E-2</v>
      </c>
      <c r="I86" s="5">
        <f t="shared" si="89"/>
        <v>5.5353843277948338E-2</v>
      </c>
      <c r="J86" s="5">
        <f t="shared" si="89"/>
        <v>5.7469162296825728E-2</v>
      </c>
      <c r="K86" s="5">
        <f t="shared" ref="K86:L86" si="90">K73/K$77</f>
        <v>5.393703959282755E-2</v>
      </c>
      <c r="L86" s="5">
        <f t="shared" si="90"/>
        <v>4.9944696903350953E-2</v>
      </c>
      <c r="M86" s="5">
        <f t="shared" ref="M86" si="91">M73/M$77</f>
        <v>5.7389055156554562E-2</v>
      </c>
      <c r="N86" s="5">
        <f t="shared" si="40"/>
        <v>5.4468404222203358E-2</v>
      </c>
      <c r="O86" s="5">
        <f t="shared" ref="O86:P86" si="92">IF(O73,O73/O$77,"")</f>
        <v>4.8564634046337936E-2</v>
      </c>
      <c r="P86" s="5">
        <f t="shared" si="92"/>
        <v>4.5161120023932647E-2</v>
      </c>
      <c r="Q86" s="5">
        <f t="shared" ref="Q86:R86" si="93">IF(Q73,Q73/Q$77,"")</f>
        <v>4.5197043612006368E-2</v>
      </c>
      <c r="R86" s="5">
        <f t="shared" si="93"/>
        <v>4.3474946425697603E-2</v>
      </c>
      <c r="S86" s="5">
        <f t="shared" si="40"/>
        <v>4.8940646990394951E-2</v>
      </c>
      <c r="T86" s="5">
        <f t="shared" si="40"/>
        <v>7.5131941354391385E-2</v>
      </c>
      <c r="U86" s="5">
        <f t="shared" si="40"/>
        <v>7.7325294918987847E-2</v>
      </c>
      <c r="V86" s="5">
        <f t="shared" ref="V86" si="94">IF(V73,V73/V$77,"")</f>
        <v>8.2158706303720519E-2</v>
      </c>
      <c r="W86" s="5">
        <f t="shared" si="40"/>
        <v>7.7292362606002488E-2</v>
      </c>
      <c r="X86" s="2">
        <f t="shared" si="40"/>
        <v>8.5341744454610027E-2</v>
      </c>
      <c r="Y86" s="5">
        <f t="shared" si="40"/>
        <v>9.0049888948146556E-2</v>
      </c>
      <c r="Z86" s="5">
        <f t="shared" ref="Z86:AA86" si="95">IF(Z73,Z73/Z$77,"")</f>
        <v>8.5950487776589299E-2</v>
      </c>
      <c r="AA86" s="5">
        <f t="shared" si="95"/>
        <v>8.3102303240235986E-2</v>
      </c>
      <c r="AB86" s="5">
        <f t="shared" si="40"/>
        <v>7.6822290501023696E-2</v>
      </c>
      <c r="AC86" s="5">
        <f t="shared" si="40"/>
        <v>7.5422729727208204E-2</v>
      </c>
      <c r="AD86" s="5">
        <f t="shared" si="40"/>
        <v>7.9176596635039176E-2</v>
      </c>
      <c r="AE86" s="5">
        <f t="shared" si="40"/>
        <v>6.7129326744033907E-2</v>
      </c>
      <c r="AF86" s="5">
        <f t="shared" si="40"/>
        <v>5.8201762327895978E-2</v>
      </c>
      <c r="AG86" s="5">
        <f t="shared" ref="AG86:AH86" si="96">IF(AG73,AG73/AG$77,"")</f>
        <v>5.8843899781414258E-2</v>
      </c>
      <c r="AH86" s="5">
        <f t="shared" si="96"/>
        <v>6.4437901408416695E-2</v>
      </c>
      <c r="AI86" s="5">
        <f t="shared" ref="AI86:AJ86" si="97">IF(AI73,AI73/AI$77,"")</f>
        <v>6.1931967230240303E-2</v>
      </c>
      <c r="AJ86" s="5">
        <f t="shared" si="97"/>
        <v>6.488424298879035E-2</v>
      </c>
      <c r="AK86" s="5">
        <f t="shared" ref="AK86:AL86" si="98">IF(AK73,AK73/AK$77,"")</f>
        <v>6.5901057015604503E-2</v>
      </c>
      <c r="AL86" s="5">
        <f t="shared" si="98"/>
        <v>6.2790232421300385E-2</v>
      </c>
    </row>
    <row r="87" spans="1:38" s="16" customFormat="1" x14ac:dyDescent="0.3">
      <c r="B87" s="16" t="s">
        <v>8</v>
      </c>
      <c r="C87" s="5">
        <f t="shared" ref="C87:J87" si="99">C74/C$77</f>
        <v>5.1703384974129421E-2</v>
      </c>
      <c r="D87" s="5">
        <f t="shared" si="99"/>
        <v>4.6138028509807111E-2</v>
      </c>
      <c r="E87" s="5">
        <f t="shared" si="99"/>
        <v>4.8017342337685266E-2</v>
      </c>
      <c r="F87" s="5">
        <f t="shared" si="99"/>
        <v>5.305017687274572E-2</v>
      </c>
      <c r="G87" s="5">
        <f t="shared" si="99"/>
        <v>5.4148189174822788E-2</v>
      </c>
      <c r="H87" s="5">
        <f t="shared" si="99"/>
        <v>4.6203871748336359E-2</v>
      </c>
      <c r="I87" s="5">
        <f t="shared" si="99"/>
        <v>4.6125806150107487E-2</v>
      </c>
      <c r="J87" s="5">
        <f t="shared" si="99"/>
        <v>4.7888480415026032E-2</v>
      </c>
      <c r="K87" s="5">
        <f t="shared" ref="K87:L87" si="100">K74/K$77</f>
        <v>4.4945197753966111E-2</v>
      </c>
      <c r="L87" s="5">
        <f t="shared" si="100"/>
        <v>4.626322976571598E-2</v>
      </c>
      <c r="M87" s="5">
        <f t="shared" ref="M87" si="101">M74/M$77</f>
        <v>5.3158857884006865E-2</v>
      </c>
      <c r="N87" s="5">
        <f t="shared" si="40"/>
        <v>5.0453490675495934E-2</v>
      </c>
      <c r="O87" s="5">
        <f t="shared" ref="O87:P87" si="102">IF(O74,O74/O$77,"")</f>
        <v>4.4984892544675796E-2</v>
      </c>
      <c r="P87" s="5">
        <f t="shared" si="102"/>
        <v>5.0651548435726508E-2</v>
      </c>
      <c r="Q87" s="5">
        <f t="shared" ref="Q87:R87" si="103">IF(Q74,Q74/Q$77,"")</f>
        <v>8.5122370746082907E-3</v>
      </c>
      <c r="R87" s="5">
        <f t="shared" si="103"/>
        <v>8.1879039248293952E-3</v>
      </c>
      <c r="S87" s="5">
        <f t="shared" si="40"/>
        <v>9.2172929128552621E-3</v>
      </c>
      <c r="T87" s="5">
        <f t="shared" si="40"/>
        <v>2.2366664601416009E-2</v>
      </c>
      <c r="U87" s="5">
        <f t="shared" si="40"/>
        <v>2.3019622619634212E-2</v>
      </c>
      <c r="V87" s="5">
        <f t="shared" ref="V87" si="104">IF(V74,V74/V$77,"")</f>
        <v>2.4458521833126485E-2</v>
      </c>
      <c r="W87" s="5">
        <f t="shared" si="40"/>
        <v>2.3009818720176614E-2</v>
      </c>
      <c r="X87" s="2">
        <f t="shared" si="40"/>
        <v>9.8591819630072745E-3</v>
      </c>
      <c r="Y87" s="5">
        <f t="shared" si="40"/>
        <v>1.0403094599977047E-2</v>
      </c>
      <c r="Z87" s="5">
        <f t="shared" ref="Z87:AA87" si="105">IF(Z74,Z74/Z$77,"")</f>
        <v>9.9295075840560836E-3</v>
      </c>
      <c r="AA87" s="5">
        <f t="shared" si="105"/>
        <v>9.6004684978786749E-3</v>
      </c>
      <c r="AB87" s="5">
        <f t="shared" si="40"/>
        <v>2.6872539731447376E-2</v>
      </c>
      <c r="AC87" s="5">
        <f t="shared" si="40"/>
        <v>2.6382971505146825E-2</v>
      </c>
      <c r="AD87" s="5">
        <f t="shared" si="40"/>
        <v>2.769607915878947E-2</v>
      </c>
      <c r="AE87" s="5">
        <f t="shared" si="40"/>
        <v>4.5197427354986768E-2</v>
      </c>
      <c r="AF87" s="5">
        <f t="shared" si="40"/>
        <v>3.2152993972131748E-2</v>
      </c>
      <c r="AG87" s="5">
        <f t="shared" ref="AG87:AH87" si="106">IF(AG74,AG74/AG$77,"")</f>
        <v>3.2507736523670568E-2</v>
      </c>
      <c r="AH87" s="5">
        <f t="shared" si="106"/>
        <v>3.5598087973507948E-2</v>
      </c>
      <c r="AI87" s="5">
        <f t="shared" ref="AI87:AJ87" si="107">IF(AI74,AI74/AI$77,"")</f>
        <v>4.0291297070546919E-2</v>
      </c>
      <c r="AJ87" s="5">
        <f t="shared" si="107"/>
        <v>4.4481142515255513E-2</v>
      </c>
      <c r="AK87" s="5">
        <f t="shared" ref="AK87:AL87" si="108">IF(AK74,AK74/AK$77,"")</f>
        <v>4.5178215449373664E-2</v>
      </c>
      <c r="AL87" s="5">
        <f t="shared" si="108"/>
        <v>4.3045601647543397E-2</v>
      </c>
    </row>
    <row r="88" spans="1:38" s="16" customFormat="1" x14ac:dyDescent="0.3">
      <c r="B88" s="16" t="s">
        <v>10</v>
      </c>
      <c r="C88" s="5">
        <f t="shared" ref="C88:J88" si="109">C75/C$77</f>
        <v>1.7908848538419651E-2</v>
      </c>
      <c r="D88" s="5">
        <f t="shared" si="109"/>
        <v>1.6233046268444084E-2</v>
      </c>
      <c r="E88" s="5">
        <f t="shared" si="109"/>
        <v>1.2497664444055069E-2</v>
      </c>
      <c r="F88" s="5">
        <f t="shared" si="109"/>
        <v>1.3839282618606088E-2</v>
      </c>
      <c r="G88" s="5">
        <f t="shared" si="109"/>
        <v>1.4288847339055315E-2</v>
      </c>
      <c r="H88" s="5">
        <f t="shared" si="109"/>
        <v>1.3842076455506584E-2</v>
      </c>
      <c r="I88" s="5">
        <f t="shared" si="109"/>
        <v>1.1021878392660708E-2</v>
      </c>
      <c r="J88" s="5">
        <f t="shared" si="109"/>
        <v>1.1443073879858922E-2</v>
      </c>
      <c r="K88" s="5">
        <f t="shared" ref="K88:L88" si="110">K75/K$77</f>
        <v>1.0739769021405977E-2</v>
      </c>
      <c r="L88" s="5">
        <f t="shared" si="110"/>
        <v>9.9448266466861945E-3</v>
      </c>
      <c r="M88" s="5">
        <f t="shared" ref="M88" si="111">M75/M$77</f>
        <v>1.4870913759881329E-2</v>
      </c>
      <c r="N88" s="5">
        <f t="shared" si="40"/>
        <v>1.411410136683929E-2</v>
      </c>
      <c r="O88" s="5">
        <f t="shared" ref="O88:P88" si="112">IF(O75,O75/O$77,"")</f>
        <v>1.2584289508045745E-2</v>
      </c>
      <c r="P88" s="5">
        <f t="shared" si="112"/>
        <v>1.1702355428983716E-2</v>
      </c>
      <c r="Q88" s="5">
        <f t="shared" ref="Q88:R88" si="113">IF(Q75,Q75/Q$77,"")</f>
        <v>1.2827060695185598E-2</v>
      </c>
      <c r="R88" s="5">
        <f t="shared" si="113"/>
        <v>1.2338324190173952E-2</v>
      </c>
      <c r="S88" s="5">
        <f t="shared" si="40"/>
        <v>1.3889506906612932E-2</v>
      </c>
      <c r="T88" s="5">
        <f t="shared" si="40"/>
        <v>1.2307016407477708E-2</v>
      </c>
      <c r="U88" s="5">
        <f t="shared" si="40"/>
        <v>1.324599286977189E-2</v>
      </c>
      <c r="V88" s="5">
        <f t="shared" ref="V88" si="114">IF(V75,V75/V$77,"")</f>
        <v>1.4073966856885927E-2</v>
      </c>
      <c r="W88" s="5">
        <f t="shared" si="40"/>
        <v>1.7844053575619211E-2</v>
      </c>
      <c r="X88" s="2">
        <f t="shared" si="40"/>
        <v>1.9702369146710516E-2</v>
      </c>
      <c r="Y88" s="5">
        <f t="shared" si="40"/>
        <v>1.9142099116310787E-2</v>
      </c>
      <c r="Z88" s="5">
        <f t="shared" ref="Z88:AA88" si="115">IF(Z75,Z75/Z$77,"")</f>
        <v>1.8270680567547715E-2</v>
      </c>
      <c r="AA88" s="5">
        <f t="shared" si="115"/>
        <v>1.7665235837595709E-2</v>
      </c>
      <c r="AB88" s="5">
        <f t="shared" si="40"/>
        <v>1.6330279984680462E-2</v>
      </c>
      <c r="AC88" s="5">
        <f t="shared" si="40"/>
        <v>1.6654745514018424E-2</v>
      </c>
      <c r="AD88" s="5">
        <f t="shared" si="40"/>
        <v>1.7483669344666605E-2</v>
      </c>
      <c r="AE88" s="5">
        <f t="shared" si="40"/>
        <v>1.4823407446176762E-2</v>
      </c>
      <c r="AF88" s="5">
        <f t="shared" si="40"/>
        <v>1.2852034705511476E-2</v>
      </c>
      <c r="AG88" s="5">
        <f t="shared" ref="AG88:AH88" si="116">IF(AG75,AG75/AG$77,"")</f>
        <v>1.3593783430274235E-2</v>
      </c>
      <c r="AH88" s="5">
        <f t="shared" si="116"/>
        <v>1.4886077906142589E-2</v>
      </c>
      <c r="AI88" s="5">
        <f t="shared" ref="AI88:AJ88" si="117">IF(AI75,AI75/AI$77,"")</f>
        <v>1.4307171228726701E-2</v>
      </c>
      <c r="AJ88" s="5">
        <f t="shared" si="117"/>
        <v>1.4989189202335815E-2</v>
      </c>
      <c r="AK88" s="5">
        <f t="shared" ref="AK88:AL88" si="118">IF(AK75,AK75/AK$77,"")</f>
        <v>1.6874207979368557E-2</v>
      </c>
      <c r="AL88" s="5">
        <f t="shared" si="118"/>
        <v>1.6077669902912622E-2</v>
      </c>
    </row>
    <row r="89" spans="1:38" s="16" customFormat="1" x14ac:dyDescent="0.3">
      <c r="B89" s="16" t="s">
        <v>19</v>
      </c>
      <c r="C89" s="5">
        <f t="shared" ref="C89:J89" si="119">C76/C$77</f>
        <v>0</v>
      </c>
      <c r="D89" s="5">
        <f t="shared" si="119"/>
        <v>-1.3679554491653666E-4</v>
      </c>
      <c r="E89" s="5">
        <f t="shared" si="119"/>
        <v>-1.4204143082807572E-4</v>
      </c>
      <c r="F89" s="5">
        <f t="shared" si="119"/>
        <v>-1.5728950905831069E-4</v>
      </c>
      <c r="G89" s="5">
        <f t="shared" si="119"/>
        <v>1.7470755071165449E-4</v>
      </c>
      <c r="H89" s="5">
        <f t="shared" si="119"/>
        <v>3.5289372857430935E-4</v>
      </c>
      <c r="I89" s="5">
        <f t="shared" si="119"/>
        <v>3.5229748287043364E-4</v>
      </c>
      <c r="J89" s="5">
        <f t="shared" si="119"/>
        <v>3.6576035232425779E-4</v>
      </c>
      <c r="K89" s="5">
        <f t="shared" ref="K89:L89" si="120">K76/K$77</f>
        <v>3.3977742827018265E-4</v>
      </c>
      <c r="L89" s="5">
        <f t="shared" si="120"/>
        <v>3.1787117135526652E-4</v>
      </c>
      <c r="M89" s="5">
        <f t="shared" ref="M89" si="121">M76/M$77</f>
        <v>2.981636844086482E-5</v>
      </c>
      <c r="N89" s="5">
        <f t="shared" si="40"/>
        <v>2.8298950108950959E-5</v>
      </c>
      <c r="O89" s="5">
        <f t="shared" ref="O89:P89" si="122">IF(O76,O76/O$77,"")</f>
        <v>2.5231658161495227E-5</v>
      </c>
      <c r="P89" s="5">
        <f t="shared" si="122"/>
        <v>1.5984420322797306E-3</v>
      </c>
      <c r="Q89" s="5">
        <f t="shared" ref="Q89:R89" si="123">IF(Q76,Q76/Q$77,"")</f>
        <v>7.1168172452052633E-2</v>
      </c>
      <c r="R89" s="5">
        <f t="shared" si="123"/>
        <v>7.4964495554532856E-2</v>
      </c>
      <c r="S89" s="5">
        <f t="shared" si="40"/>
        <v>7.0111815298163543E-2</v>
      </c>
      <c r="T89" s="5">
        <f t="shared" si="40"/>
        <v>-1.6697551551472616E-2</v>
      </c>
      <c r="U89" s="5">
        <f t="shared" si="40"/>
        <v>8.6954001333294672E-6</v>
      </c>
      <c r="V89" s="5">
        <f t="shared" ref="V89" si="124">IF(V76,V76/V$77,"")</f>
        <v>-4.0682079251523652E-3</v>
      </c>
      <c r="W89" s="5">
        <f t="shared" si="40"/>
        <v>3.3347143473839436E-3</v>
      </c>
      <c r="X89" s="2">
        <f t="shared" si="40"/>
        <v>1.8873839578761493E-3</v>
      </c>
      <c r="Y89" s="5">
        <f t="shared" si="40"/>
        <v>-1.5324480689129071E-3</v>
      </c>
      <c r="Z89" s="5">
        <f t="shared" ref="Z89:AA89" si="125">IF(Z76,Z76/Z$77,"")</f>
        <v>2.9221490521540781E-3</v>
      </c>
      <c r="AA89" s="5">
        <f t="shared" si="125"/>
        <v>-2.2241189187168641E-3</v>
      </c>
      <c r="AB89" s="5">
        <f t="shared" si="40"/>
        <v>-6.882272820205661E-4</v>
      </c>
      <c r="AC89" s="5">
        <f t="shared" si="40"/>
        <v>2.1203631192520484E-3</v>
      </c>
      <c r="AD89" s="5">
        <f t="shared" si="40"/>
        <v>-3.6326619042389959E-3</v>
      </c>
      <c r="AE89" s="5">
        <f t="shared" si="40"/>
        <v>-1.0895493845178303E-3</v>
      </c>
      <c r="AF89" s="5">
        <f t="shared" si="40"/>
        <v>-1.5380554179911033E-3</v>
      </c>
      <c r="AG89" s="5">
        <f t="shared" ref="AG89:AH89" si="126">IF(AG76,AG76/AG$77,"")</f>
        <v>6.7274118874470902E-4</v>
      </c>
      <c r="AH89" s="5">
        <f t="shared" si="126"/>
        <v>-1.2487590909420281E-3</v>
      </c>
      <c r="AI89" s="5">
        <f t="shared" ref="AI89:AJ89" si="127">IF(AI76,AI76/AI$77,"")</f>
        <v>-3.2036177666141245E-4</v>
      </c>
      <c r="AJ89" s="5">
        <f t="shared" si="127"/>
        <v>-4.2318982982418168E-4</v>
      </c>
      <c r="AK89" s="5">
        <f t="shared" ref="AK89:AL89" si="128">IF(AK76,AK76/AK$77,"")</f>
        <v>1.9267870332173142E-4</v>
      </c>
      <c r="AL89" s="5">
        <f t="shared" si="128"/>
        <v>4.0247131509267434E-4</v>
      </c>
    </row>
    <row r="90" spans="1:38" s="16" customFormat="1" x14ac:dyDescent="0.3">
      <c r="B90" s="16" t="s">
        <v>7</v>
      </c>
      <c r="C90" s="5">
        <f t="shared" ref="C90:J90" si="129">C77/C$77</f>
        <v>1</v>
      </c>
      <c r="D90" s="5">
        <f t="shared" si="129"/>
        <v>1</v>
      </c>
      <c r="E90" s="5">
        <f t="shared" si="129"/>
        <v>1</v>
      </c>
      <c r="F90" s="5">
        <f t="shared" si="129"/>
        <v>1</v>
      </c>
      <c r="G90" s="5">
        <f t="shared" si="129"/>
        <v>1</v>
      </c>
      <c r="H90" s="5">
        <f t="shared" si="129"/>
        <v>1</v>
      </c>
      <c r="I90" s="5">
        <f t="shared" si="129"/>
        <v>1</v>
      </c>
      <c r="J90" s="5">
        <f t="shared" si="129"/>
        <v>1</v>
      </c>
      <c r="K90" s="5">
        <f t="shared" ref="K90:L90" si="130">K77/K$77</f>
        <v>1</v>
      </c>
      <c r="L90" s="5">
        <f t="shared" si="130"/>
        <v>1</v>
      </c>
      <c r="M90" s="5">
        <f t="shared" ref="M90" si="131">M77/M$77</f>
        <v>1</v>
      </c>
      <c r="N90" s="5">
        <f t="shared" si="40"/>
        <v>1</v>
      </c>
      <c r="O90" s="5">
        <f t="shared" ref="O90:P90" si="132">IF(O77,O77/O$77,"")</f>
        <v>1</v>
      </c>
      <c r="P90" s="5">
        <f t="shared" si="132"/>
        <v>1</v>
      </c>
      <c r="Q90" s="5">
        <f t="shared" ref="Q90:R90" si="133">IF(Q77,Q77/Q$77,"")</f>
        <v>1</v>
      </c>
      <c r="R90" s="5">
        <f t="shared" si="133"/>
        <v>1</v>
      </c>
      <c r="S90" s="5">
        <f t="shared" si="40"/>
        <v>1</v>
      </c>
      <c r="T90" s="5">
        <f t="shared" si="40"/>
        <v>1</v>
      </c>
      <c r="U90" s="5">
        <f t="shared" si="40"/>
        <v>1</v>
      </c>
      <c r="V90" s="5">
        <f t="shared" ref="V90" si="134">IF(V77,V77/V$77,"")</f>
        <v>1</v>
      </c>
      <c r="W90" s="5">
        <f t="shared" si="40"/>
        <v>1</v>
      </c>
      <c r="X90" s="2">
        <f t="shared" si="40"/>
        <v>1</v>
      </c>
      <c r="Y90" s="5">
        <f t="shared" si="40"/>
        <v>1</v>
      </c>
      <c r="Z90" s="5">
        <f t="shared" ref="Z90:AA90" si="135">IF(Z77,Z77/Z$77,"")</f>
        <v>1</v>
      </c>
      <c r="AA90" s="5">
        <f t="shared" si="135"/>
        <v>1</v>
      </c>
      <c r="AB90" s="5">
        <f t="shared" si="40"/>
        <v>1</v>
      </c>
      <c r="AC90" s="5">
        <f t="shared" si="40"/>
        <v>1</v>
      </c>
      <c r="AD90" s="5">
        <f t="shared" si="40"/>
        <v>1</v>
      </c>
      <c r="AE90" s="5">
        <f t="shared" si="40"/>
        <v>1</v>
      </c>
      <c r="AF90" s="5">
        <f t="shared" si="40"/>
        <v>1</v>
      </c>
      <c r="AG90" s="5">
        <f t="shared" ref="AG90:AH90" si="136">IF(AG77,AG77/AG$77,"")</f>
        <v>1</v>
      </c>
      <c r="AH90" s="5">
        <f t="shared" si="136"/>
        <v>1</v>
      </c>
      <c r="AI90" s="5">
        <f t="shared" ref="AI90:AJ90" si="137">IF(AI77,AI77/AI$77,"")</f>
        <v>1</v>
      </c>
      <c r="AJ90" s="5">
        <f t="shared" si="137"/>
        <v>1</v>
      </c>
      <c r="AK90" s="5">
        <f t="shared" ref="AK90:AL90" si="138">IF(AK77,AK77/AK$77,"")</f>
        <v>1</v>
      </c>
      <c r="AL90" s="5">
        <f t="shared" si="138"/>
        <v>1</v>
      </c>
    </row>
    <row r="91" spans="1:38" s="16" customFormat="1" x14ac:dyDescent="0.3">
      <c r="B91" s="16" t="s">
        <v>38</v>
      </c>
      <c r="C91" s="5">
        <f t="shared" ref="C91:J91" si="139">C78/C$77</f>
        <v>1.7908848538419651E-2</v>
      </c>
      <c r="D91" s="5">
        <f t="shared" si="139"/>
        <v>1.6096250723527546E-2</v>
      </c>
      <c r="E91" s="5">
        <f t="shared" si="139"/>
        <v>1.2355623013226994E-2</v>
      </c>
      <c r="F91" s="5">
        <f t="shared" si="139"/>
        <v>1.3681993109547777E-2</v>
      </c>
      <c r="G91" s="5">
        <f t="shared" si="139"/>
        <v>1.446355488976697E-2</v>
      </c>
      <c r="H91" s="5">
        <f t="shared" si="139"/>
        <v>1.4194970184080892E-2</v>
      </c>
      <c r="I91" s="5">
        <f t="shared" si="139"/>
        <v>1.1374175875531141E-2</v>
      </c>
      <c r="J91" s="5">
        <f t="shared" si="139"/>
        <v>1.1808834232183178E-2</v>
      </c>
      <c r="K91" s="5">
        <f t="shared" ref="K91:L91" si="140">K78/K$77</f>
        <v>1.107954644967616E-2</v>
      </c>
      <c r="L91" s="5">
        <f t="shared" si="140"/>
        <v>1.026269781804146E-2</v>
      </c>
      <c r="M91" s="5">
        <f t="shared" ref="M91" si="141">M78/M$77</f>
        <v>1.4900730128322196E-2</v>
      </c>
      <c r="N91" s="5">
        <f t="shared" si="40"/>
        <v>1.4142400316948243E-2</v>
      </c>
      <c r="O91" s="5">
        <f t="shared" ref="O91:P91" si="142">IF(O78,O78/O$77,"")</f>
        <v>1.2609521166207241E-2</v>
      </c>
      <c r="P91" s="5">
        <f t="shared" si="142"/>
        <v>1.3300797461263447E-2</v>
      </c>
      <c r="Q91" s="5">
        <f t="shared" ref="Q91:R91" si="143">IF(Q78,Q78/Q$77,"")</f>
        <v>8.3995233147238224E-2</v>
      </c>
      <c r="R91" s="5">
        <f t="shared" si="143"/>
        <v>8.7302819744706814E-2</v>
      </c>
      <c r="S91" s="5">
        <f t="shared" si="40"/>
        <v>8.4001322204776477E-2</v>
      </c>
      <c r="T91" s="5">
        <f t="shared" si="40"/>
        <v>-4.3905351439949072E-3</v>
      </c>
      <c r="U91" s="5">
        <f t="shared" si="40"/>
        <v>1.325468826990522E-2</v>
      </c>
      <c r="V91" s="5">
        <f t="shared" ref="V91" si="144">IF(V78,V78/V$77,"")</f>
        <v>1.0005758931733562E-2</v>
      </c>
      <c r="W91" s="5">
        <f t="shared" si="40"/>
        <v>2.1178767923003154E-2</v>
      </c>
      <c r="X91" s="2">
        <f t="shared" si="40"/>
        <v>2.1589753104586665E-2</v>
      </c>
      <c r="Y91" s="5">
        <f t="shared" si="40"/>
        <v>1.7609651047397878E-2</v>
      </c>
      <c r="Z91" s="5">
        <f t="shared" ref="Z91:AA91" si="145">IF(Z78,Z78/Z$77,"")</f>
        <v>2.1192829619701793E-2</v>
      </c>
      <c r="AA91" s="5">
        <f t="shared" si="145"/>
        <v>1.5441116918878844E-2</v>
      </c>
      <c r="AB91" s="5">
        <f t="shared" si="40"/>
        <v>1.5642052702659896E-2</v>
      </c>
      <c r="AC91" s="5">
        <f t="shared" si="40"/>
        <v>1.8775108633270469E-2</v>
      </c>
      <c r="AD91" s="5">
        <f t="shared" si="40"/>
        <v>1.3851007440427608E-2</v>
      </c>
      <c r="AE91" s="5">
        <f t="shared" si="40"/>
        <v>1.3733858061658933E-2</v>
      </c>
      <c r="AF91" s="5">
        <f t="shared" si="40"/>
        <v>1.1313979287520372E-2</v>
      </c>
      <c r="AG91" s="5">
        <f t="shared" ref="AG91:AH91" si="146">IF(AG78,AG78/AG$77,"")</f>
        <v>1.4266524619018943E-2</v>
      </c>
      <c r="AH91" s="5">
        <f t="shared" si="146"/>
        <v>1.3637318815200562E-2</v>
      </c>
      <c r="AI91" s="5">
        <f t="shared" ref="AI91:AJ91" si="147">IF(AI78,AI78/AI$77,"")</f>
        <v>1.3986809452065289E-2</v>
      </c>
      <c r="AJ91" s="5">
        <f t="shared" si="147"/>
        <v>1.4565999372511632E-2</v>
      </c>
      <c r="AK91" s="5">
        <f t="shared" ref="AK91:AL91" si="148">IF(AK78,AK78/AK$77,"")</f>
        <v>1.706688668269029E-2</v>
      </c>
      <c r="AL91" s="5">
        <f t="shared" si="148"/>
        <v>1.6480141218005298E-2</v>
      </c>
    </row>
    <row r="92" spans="1:38" s="16" customFormat="1" x14ac:dyDescent="0.3">
      <c r="A92" s="16" t="s">
        <v>48</v>
      </c>
      <c r="C92" s="17"/>
      <c r="D92" s="222"/>
      <c r="E92" s="71"/>
      <c r="F92" s="17"/>
      <c r="G92" s="222"/>
      <c r="H92" s="71"/>
      <c r="I92" s="17"/>
      <c r="J92" s="222"/>
      <c r="K92" s="222"/>
      <c r="L92" s="222"/>
      <c r="M92" s="222"/>
      <c r="N92" s="71"/>
      <c r="O92" s="71"/>
      <c r="P92" s="71"/>
      <c r="Q92" s="71"/>
      <c r="R92" s="71"/>
      <c r="S92" s="222"/>
      <c r="T92" s="222"/>
      <c r="U92" s="17"/>
      <c r="V92" s="222"/>
      <c r="W92" s="71"/>
      <c r="X92" s="19"/>
      <c r="Y92" s="222"/>
      <c r="Z92" s="71"/>
      <c r="AA92" s="71"/>
    </row>
    <row r="93" spans="1:38" s="16" customFormat="1" x14ac:dyDescent="0.3">
      <c r="A93" s="220" t="s">
        <v>26</v>
      </c>
      <c r="C93" s="17"/>
      <c r="D93" s="222"/>
      <c r="E93" s="71"/>
      <c r="F93" s="17"/>
      <c r="G93" s="222"/>
      <c r="H93" s="71"/>
      <c r="I93" s="17"/>
      <c r="J93" s="222"/>
      <c r="K93" s="222"/>
      <c r="L93" s="222"/>
      <c r="M93" s="222"/>
      <c r="N93" s="71"/>
      <c r="O93" s="71"/>
      <c r="P93" s="71"/>
      <c r="Q93" s="71"/>
      <c r="R93" s="71"/>
      <c r="S93" s="222"/>
      <c r="T93" s="222"/>
      <c r="U93" s="17"/>
      <c r="V93" s="222"/>
      <c r="W93" s="71"/>
      <c r="X93" s="19"/>
      <c r="Y93" s="222"/>
      <c r="Z93" s="71"/>
      <c r="AA93" s="71"/>
    </row>
    <row r="94" spans="1:38" s="16" customFormat="1" x14ac:dyDescent="0.3">
      <c r="B94" s="16" t="s">
        <v>0</v>
      </c>
      <c r="C94" s="183">
        <v>119068.73963741255</v>
      </c>
      <c r="D94" s="193">
        <v>87098.920329762128</v>
      </c>
      <c r="E94" s="193">
        <v>103365</v>
      </c>
      <c r="F94" s="210">
        <v>106025</v>
      </c>
      <c r="G94" s="210">
        <v>74827</v>
      </c>
      <c r="H94" s="210">
        <v>60631</v>
      </c>
      <c r="I94" s="210">
        <v>109517</v>
      </c>
      <c r="J94" s="210">
        <v>116839</v>
      </c>
      <c r="K94" s="210">
        <v>106150</v>
      </c>
      <c r="L94" s="210">
        <v>88457</v>
      </c>
      <c r="M94" s="210">
        <v>96886</v>
      </c>
      <c r="N94" s="210">
        <v>121254</v>
      </c>
      <c r="O94" s="210">
        <v>145006</v>
      </c>
      <c r="P94" s="210">
        <v>120583</v>
      </c>
      <c r="Q94" s="210">
        <v>118091</v>
      </c>
      <c r="R94" s="210">
        <v>166286</v>
      </c>
      <c r="S94" s="210">
        <v>126925</v>
      </c>
      <c r="T94" s="210">
        <v>102164</v>
      </c>
      <c r="U94" s="210">
        <v>112108</v>
      </c>
      <c r="V94" s="210">
        <v>112505</v>
      </c>
      <c r="W94" s="210">
        <v>115398</v>
      </c>
      <c r="X94" s="210">
        <v>62894</v>
      </c>
      <c r="Y94" s="210">
        <v>80449</v>
      </c>
      <c r="Z94" s="210">
        <v>76832</v>
      </c>
      <c r="AA94" s="210">
        <v>81534</v>
      </c>
      <c r="AB94" s="210">
        <v>112604</v>
      </c>
      <c r="AC94" s="210">
        <v>106918</v>
      </c>
      <c r="AD94" s="210">
        <v>123399</v>
      </c>
      <c r="AE94" s="210">
        <v>149204</v>
      </c>
      <c r="AF94" s="210">
        <v>190733</v>
      </c>
      <c r="AG94" s="210">
        <v>198389</v>
      </c>
      <c r="AH94" s="210">
        <v>187921</v>
      </c>
      <c r="AI94" s="210">
        <v>181856</v>
      </c>
      <c r="AJ94" s="210">
        <v>147089</v>
      </c>
      <c r="AK94" s="210">
        <v>142223</v>
      </c>
      <c r="AL94" s="210">
        <v>158478</v>
      </c>
    </row>
    <row r="95" spans="1:38" s="16" customFormat="1" x14ac:dyDescent="0.3">
      <c r="B95" s="16" t="s">
        <v>1</v>
      </c>
      <c r="C95" s="181">
        <v>40624.850756926331</v>
      </c>
      <c r="D95" s="194">
        <v>103692.92921739887</v>
      </c>
      <c r="E95" s="194">
        <v>76754</v>
      </c>
      <c r="F95" s="211">
        <v>43130</v>
      </c>
      <c r="G95" s="211">
        <v>68386</v>
      </c>
      <c r="H95" s="211">
        <v>93547</v>
      </c>
      <c r="I95" s="211">
        <v>46015</v>
      </c>
      <c r="J95" s="211">
        <v>28009</v>
      </c>
      <c r="K95" s="211">
        <v>57005</v>
      </c>
      <c r="L95" s="211">
        <v>96852</v>
      </c>
      <c r="M95" s="211">
        <v>45768</v>
      </c>
      <c r="N95" s="211">
        <v>36423</v>
      </c>
      <c r="O95" s="211">
        <v>48528</v>
      </c>
      <c r="P95" s="211">
        <v>93824</v>
      </c>
      <c r="Q95" s="211">
        <v>85397</v>
      </c>
      <c r="R95" s="211">
        <v>48134</v>
      </c>
      <c r="S95" s="211">
        <v>51610</v>
      </c>
      <c r="T95" s="211">
        <v>81206</v>
      </c>
      <c r="U95" s="211">
        <v>55495</v>
      </c>
      <c r="V95" s="211">
        <v>37617</v>
      </c>
      <c r="W95" s="211">
        <v>49613</v>
      </c>
      <c r="X95" s="211">
        <v>77487</v>
      </c>
      <c r="Y95" s="211">
        <v>46264</v>
      </c>
      <c r="Z95" s="211">
        <v>61595</v>
      </c>
      <c r="AA95" s="211">
        <v>68431</v>
      </c>
      <c r="AB95" s="211">
        <v>54702</v>
      </c>
      <c r="AC95" s="211">
        <v>65284</v>
      </c>
      <c r="AD95" s="211">
        <v>35251</v>
      </c>
      <c r="AE95" s="211">
        <v>55957</v>
      </c>
      <c r="AF95" s="211">
        <v>74181</v>
      </c>
      <c r="AG95" s="211">
        <v>60947</v>
      </c>
      <c r="AH95" s="211">
        <v>35716</v>
      </c>
      <c r="AI95" s="211">
        <v>54277</v>
      </c>
      <c r="AJ95" s="211">
        <v>69949</v>
      </c>
      <c r="AK95" s="211">
        <v>68005</v>
      </c>
      <c r="AL95" s="211">
        <v>70258</v>
      </c>
    </row>
    <row r="96" spans="1:38" s="16" customFormat="1" x14ac:dyDescent="0.3">
      <c r="B96" s="16" t="s">
        <v>3</v>
      </c>
      <c r="C96" s="181">
        <v>55245.977804715985</v>
      </c>
      <c r="D96" s="194">
        <v>55245.977804715985</v>
      </c>
      <c r="E96" s="194">
        <v>55246</v>
      </c>
      <c r="F96" s="211">
        <v>55246</v>
      </c>
      <c r="G96" s="211">
        <v>55246</v>
      </c>
      <c r="H96" s="211">
        <v>55246</v>
      </c>
      <c r="I96" s="211">
        <v>55246</v>
      </c>
      <c r="J96" s="211">
        <v>55246</v>
      </c>
      <c r="K96" s="211">
        <v>55246</v>
      </c>
      <c r="L96" s="211">
        <v>55246</v>
      </c>
      <c r="M96" s="211">
        <v>55246</v>
      </c>
      <c r="N96" s="211">
        <v>55246</v>
      </c>
      <c r="O96" s="211">
        <v>55246</v>
      </c>
      <c r="P96" s="211">
        <v>55246</v>
      </c>
      <c r="Q96" s="211">
        <v>55246</v>
      </c>
      <c r="R96" s="211">
        <v>55246</v>
      </c>
      <c r="S96" s="211">
        <v>55246</v>
      </c>
      <c r="T96" s="211">
        <v>68716</v>
      </c>
      <c r="U96" s="211">
        <v>68716</v>
      </c>
      <c r="V96" s="211">
        <v>68716</v>
      </c>
      <c r="W96" s="211">
        <v>68716</v>
      </c>
      <c r="X96" s="211">
        <v>68716</v>
      </c>
      <c r="Y96" s="211">
        <v>68716</v>
      </c>
      <c r="Z96" s="211">
        <v>68716</v>
      </c>
      <c r="AA96" s="211">
        <v>68716</v>
      </c>
      <c r="AB96" s="211">
        <v>68716</v>
      </c>
      <c r="AC96" s="211">
        <v>68716</v>
      </c>
      <c r="AD96" s="211">
        <v>68716</v>
      </c>
      <c r="AE96" s="211">
        <v>68716</v>
      </c>
      <c r="AF96" s="211">
        <v>68716</v>
      </c>
      <c r="AG96" s="211">
        <v>68716</v>
      </c>
      <c r="AH96" s="211">
        <v>68716</v>
      </c>
      <c r="AI96" s="211">
        <v>68716</v>
      </c>
      <c r="AJ96" s="211">
        <v>68716</v>
      </c>
      <c r="AK96" s="211">
        <v>68716</v>
      </c>
      <c r="AL96" s="211">
        <v>68716</v>
      </c>
    </row>
    <row r="97" spans="2:38" s="16" customFormat="1" x14ac:dyDescent="0.3">
      <c r="B97" s="16" t="s">
        <v>2</v>
      </c>
      <c r="C97" s="181">
        <v>43246.634370103748</v>
      </c>
      <c r="D97" s="194">
        <v>46247.871435958245</v>
      </c>
      <c r="E97" s="194">
        <v>45052</v>
      </c>
      <c r="F97" s="211">
        <v>42213</v>
      </c>
      <c r="G97" s="211">
        <v>41644</v>
      </c>
      <c r="H97" s="211">
        <v>42604</v>
      </c>
      <c r="I97" s="211">
        <v>42682</v>
      </c>
      <c r="J97" s="211">
        <v>41641</v>
      </c>
      <c r="K97" s="211">
        <v>43426</v>
      </c>
      <c r="L97" s="211">
        <v>45734</v>
      </c>
      <c r="M97" s="211">
        <v>41602</v>
      </c>
      <c r="N97" s="211">
        <v>43067</v>
      </c>
      <c r="O97" s="211">
        <v>46563</v>
      </c>
      <c r="P97" s="211">
        <v>48847</v>
      </c>
      <c r="Q97" s="211">
        <v>48722</v>
      </c>
      <c r="R97" s="211">
        <v>49845</v>
      </c>
      <c r="S97" s="211">
        <v>46236</v>
      </c>
      <c r="T97" s="211">
        <v>41895</v>
      </c>
      <c r="U97" s="211">
        <v>40420</v>
      </c>
      <c r="V97" s="211">
        <v>38683</v>
      </c>
      <c r="W97" s="211">
        <v>40301</v>
      </c>
      <c r="X97" s="211">
        <v>37373</v>
      </c>
      <c r="Y97" s="211">
        <v>36011</v>
      </c>
      <c r="Z97" s="211">
        <v>37186</v>
      </c>
      <c r="AA97" s="211">
        <v>38275</v>
      </c>
      <c r="AB97" s="211">
        <v>40416</v>
      </c>
      <c r="AC97" s="211">
        <v>40936</v>
      </c>
      <c r="AD97" s="211">
        <v>39565</v>
      </c>
      <c r="AE97" s="211">
        <v>45050</v>
      </c>
      <c r="AF97" s="211">
        <v>50568</v>
      </c>
      <c r="AG97" s="211">
        <v>50064</v>
      </c>
      <c r="AH97" s="211">
        <v>46563</v>
      </c>
      <c r="AI97" s="211">
        <v>48065</v>
      </c>
      <c r="AJ97" s="211">
        <v>46294</v>
      </c>
      <c r="AK97" s="211">
        <v>45689</v>
      </c>
      <c r="AL97" s="211">
        <v>47496</v>
      </c>
    </row>
    <row r="98" spans="2:38" s="16" customFormat="1" x14ac:dyDescent="0.3">
      <c r="B98" s="16" t="s">
        <v>5</v>
      </c>
      <c r="C98" s="181">
        <v>28999.086848685576</v>
      </c>
      <c r="D98" s="194">
        <v>28999.086848685576</v>
      </c>
      <c r="E98" s="194">
        <v>28999</v>
      </c>
      <c r="F98" s="211">
        <v>28999</v>
      </c>
      <c r="G98" s="211">
        <v>28999</v>
      </c>
      <c r="H98" s="211">
        <v>28999</v>
      </c>
      <c r="I98" s="211">
        <v>28999</v>
      </c>
      <c r="J98" s="211">
        <v>28999</v>
      </c>
      <c r="K98" s="211">
        <v>28999</v>
      </c>
      <c r="L98" s="211">
        <v>28999</v>
      </c>
      <c r="M98" s="211">
        <v>28999</v>
      </c>
      <c r="N98" s="211">
        <v>28999</v>
      </c>
      <c r="O98" s="211">
        <v>28999</v>
      </c>
      <c r="P98" s="211">
        <v>28999</v>
      </c>
      <c r="Q98" s="211">
        <v>28999</v>
      </c>
      <c r="R98" s="211">
        <v>28999</v>
      </c>
      <c r="S98" s="211">
        <v>28999</v>
      </c>
      <c r="T98" s="211">
        <v>34544</v>
      </c>
      <c r="U98" s="211">
        <v>34544</v>
      </c>
      <c r="V98" s="211">
        <v>34544</v>
      </c>
      <c r="W98" s="211">
        <v>34544</v>
      </c>
      <c r="X98" s="211">
        <v>34544</v>
      </c>
      <c r="Y98" s="211">
        <v>34544</v>
      </c>
      <c r="Z98" s="211">
        <v>34544</v>
      </c>
      <c r="AA98" s="211">
        <v>34544</v>
      </c>
      <c r="AB98" s="211">
        <v>34544</v>
      </c>
      <c r="AC98" s="211">
        <v>34544</v>
      </c>
      <c r="AD98" s="211">
        <v>34544</v>
      </c>
      <c r="AE98" s="211">
        <v>34544</v>
      </c>
      <c r="AF98" s="211">
        <v>34544</v>
      </c>
      <c r="AG98" s="211">
        <v>34544</v>
      </c>
      <c r="AH98" s="211">
        <v>34544</v>
      </c>
      <c r="AI98" s="211">
        <v>34544</v>
      </c>
      <c r="AJ98" s="211">
        <v>34544</v>
      </c>
      <c r="AK98" s="211">
        <v>34544</v>
      </c>
      <c r="AL98" s="211">
        <v>34544</v>
      </c>
    </row>
    <row r="99" spans="2:38" s="16" customFormat="1" x14ac:dyDescent="0.3">
      <c r="B99" s="16" t="s">
        <v>4</v>
      </c>
      <c r="C99" s="181">
        <v>17630.9749897291</v>
      </c>
      <c r="D99" s="194">
        <v>17630.9749897291</v>
      </c>
      <c r="E99" s="194">
        <v>17631</v>
      </c>
      <c r="F99" s="211">
        <v>17631</v>
      </c>
      <c r="G99" s="211">
        <v>17631</v>
      </c>
      <c r="H99" s="211">
        <v>17631</v>
      </c>
      <c r="I99" s="211">
        <v>17631</v>
      </c>
      <c r="J99" s="211">
        <v>17631</v>
      </c>
      <c r="K99" s="211">
        <v>17631</v>
      </c>
      <c r="L99" s="211">
        <v>17631</v>
      </c>
      <c r="M99" s="211">
        <v>17631</v>
      </c>
      <c r="N99" s="211">
        <v>17631</v>
      </c>
      <c r="O99" s="211">
        <v>17631</v>
      </c>
      <c r="P99" s="211">
        <v>17631</v>
      </c>
      <c r="Q99" s="211">
        <v>17631</v>
      </c>
      <c r="R99" s="211">
        <v>17631</v>
      </c>
      <c r="S99" s="211">
        <v>17631</v>
      </c>
      <c r="T99" s="211">
        <v>27157</v>
      </c>
      <c r="U99" s="211">
        <v>27157</v>
      </c>
      <c r="V99" s="211">
        <v>27157</v>
      </c>
      <c r="W99" s="211">
        <v>27157</v>
      </c>
      <c r="X99" s="211">
        <v>27157</v>
      </c>
      <c r="Y99" s="211">
        <v>27157</v>
      </c>
      <c r="Z99" s="211">
        <v>27157</v>
      </c>
      <c r="AA99" s="211">
        <v>27157</v>
      </c>
      <c r="AB99" s="211">
        <v>27157</v>
      </c>
      <c r="AC99" s="211">
        <v>27157</v>
      </c>
      <c r="AD99" s="211">
        <v>27157</v>
      </c>
      <c r="AE99" s="211">
        <v>27157</v>
      </c>
      <c r="AF99" s="211">
        <v>27157</v>
      </c>
      <c r="AG99" s="211">
        <v>27157</v>
      </c>
      <c r="AH99" s="211">
        <v>27157</v>
      </c>
      <c r="AI99" s="211">
        <v>27157</v>
      </c>
      <c r="AJ99" s="211">
        <v>27157</v>
      </c>
      <c r="AK99" s="211">
        <v>27157</v>
      </c>
      <c r="AL99" s="211">
        <v>27157</v>
      </c>
    </row>
    <row r="100" spans="2:38" s="16" customFormat="1" x14ac:dyDescent="0.3">
      <c r="B100" s="16" t="s">
        <v>8</v>
      </c>
      <c r="C100" s="181">
        <v>15494.795365722452</v>
      </c>
      <c r="D100" s="194">
        <v>15254.344079795852</v>
      </c>
      <c r="E100" s="194">
        <v>14763</v>
      </c>
      <c r="F100" s="211">
        <v>14763</v>
      </c>
      <c r="G100" s="211">
        <v>14763</v>
      </c>
      <c r="H100" s="211">
        <v>13585</v>
      </c>
      <c r="I100" s="211">
        <v>13585</v>
      </c>
      <c r="J100" s="211">
        <v>13585</v>
      </c>
      <c r="K100" s="211">
        <v>13585</v>
      </c>
      <c r="L100" s="211">
        <v>14678</v>
      </c>
      <c r="M100" s="211">
        <v>14678</v>
      </c>
      <c r="N100" s="211">
        <v>14678</v>
      </c>
      <c r="O100" s="211">
        <v>14678</v>
      </c>
      <c r="P100" s="211">
        <v>17034</v>
      </c>
      <c r="Q100" s="211">
        <v>2861</v>
      </c>
      <c r="R100" s="211">
        <v>2861</v>
      </c>
      <c r="S100" s="211">
        <v>2861</v>
      </c>
      <c r="T100" s="211">
        <v>7856</v>
      </c>
      <c r="U100" s="211">
        <v>7856</v>
      </c>
      <c r="V100" s="211">
        <v>7856</v>
      </c>
      <c r="W100" s="211">
        <v>7856</v>
      </c>
      <c r="X100" s="211">
        <v>3067</v>
      </c>
      <c r="Y100" s="211">
        <v>3067</v>
      </c>
      <c r="Z100" s="211">
        <v>3067</v>
      </c>
      <c r="AA100" s="211">
        <v>3067</v>
      </c>
      <c r="AB100" s="211">
        <v>7586</v>
      </c>
      <c r="AC100" s="211">
        <v>7586</v>
      </c>
      <c r="AD100" s="211">
        <v>7586</v>
      </c>
      <c r="AE100" s="211">
        <v>17101</v>
      </c>
      <c r="AF100" s="211">
        <v>14005</v>
      </c>
      <c r="AG100" s="211">
        <v>14005</v>
      </c>
      <c r="AH100" s="211">
        <v>14005</v>
      </c>
      <c r="AI100" s="211">
        <v>16818</v>
      </c>
      <c r="AJ100" s="211">
        <v>17756</v>
      </c>
      <c r="AK100" s="211">
        <v>17756</v>
      </c>
      <c r="AL100" s="211">
        <v>17756</v>
      </c>
    </row>
    <row r="101" spans="2:38" s="16" customFormat="1" x14ac:dyDescent="0.3">
      <c r="B101" s="16" t="s">
        <v>10</v>
      </c>
      <c r="C101" s="181">
        <v>5833.149785630204</v>
      </c>
      <c r="D101" s="194">
        <v>5833.149785630204</v>
      </c>
      <c r="E101" s="194">
        <v>4255</v>
      </c>
      <c r="F101" s="211">
        <v>4255</v>
      </c>
      <c r="G101" s="211">
        <v>4255</v>
      </c>
      <c r="H101" s="211">
        <v>4255</v>
      </c>
      <c r="I101" s="211">
        <v>3467</v>
      </c>
      <c r="J101" s="211">
        <v>3467</v>
      </c>
      <c r="K101" s="211">
        <v>3467</v>
      </c>
      <c r="L101" s="211">
        <v>3467</v>
      </c>
      <c r="M101" s="211">
        <v>4015</v>
      </c>
      <c r="N101" s="211">
        <v>4015</v>
      </c>
      <c r="O101" s="211">
        <v>4015</v>
      </c>
      <c r="P101" s="211">
        <v>4015</v>
      </c>
      <c r="Q101" s="211">
        <v>4307</v>
      </c>
      <c r="R101" s="211">
        <v>4307</v>
      </c>
      <c r="S101" s="211">
        <v>4307</v>
      </c>
      <c r="T101" s="211">
        <v>4307</v>
      </c>
      <c r="U101" s="211">
        <v>4514</v>
      </c>
      <c r="V101" s="211">
        <v>4514</v>
      </c>
      <c r="W101" s="211">
        <v>6083</v>
      </c>
      <c r="X101" s="211">
        <v>6083</v>
      </c>
      <c r="Y101" s="211">
        <v>5340</v>
      </c>
      <c r="Z101" s="211">
        <v>5340</v>
      </c>
      <c r="AA101" s="211">
        <v>5340</v>
      </c>
      <c r="AB101" s="211">
        <v>5340</v>
      </c>
      <c r="AC101" s="211">
        <v>5608</v>
      </c>
      <c r="AD101" s="211">
        <v>5608</v>
      </c>
      <c r="AE101" s="211">
        <v>5608</v>
      </c>
      <c r="AF101" s="211">
        <v>5608</v>
      </c>
      <c r="AG101" s="211">
        <v>5855</v>
      </c>
      <c r="AH101" s="211">
        <v>5855</v>
      </c>
      <c r="AI101" s="211">
        <v>5855</v>
      </c>
      <c r="AJ101" s="211">
        <v>5855</v>
      </c>
      <c r="AK101" s="211">
        <v>6632</v>
      </c>
      <c r="AL101" s="211">
        <v>6632</v>
      </c>
    </row>
    <row r="102" spans="2:38" s="16" customFormat="1" x14ac:dyDescent="0.3">
      <c r="B102" s="16" t="s">
        <v>19</v>
      </c>
      <c r="C102" s="181">
        <v>30.89800765</v>
      </c>
      <c r="D102" s="195">
        <v>-49.4517551</v>
      </c>
      <c r="E102" s="195">
        <v>-49.4517551</v>
      </c>
      <c r="F102" s="212">
        <v>-49.4517551</v>
      </c>
      <c r="G102" s="212">
        <v>54</v>
      </c>
      <c r="H102" s="212">
        <v>112</v>
      </c>
      <c r="I102" s="212">
        <v>112</v>
      </c>
      <c r="J102" s="212">
        <v>112</v>
      </c>
      <c r="K102" s="212">
        <v>111</v>
      </c>
      <c r="L102" s="212">
        <v>112</v>
      </c>
      <c r="M102" s="212">
        <v>10</v>
      </c>
      <c r="N102" s="212">
        <v>10</v>
      </c>
      <c r="O102" s="212">
        <v>10</v>
      </c>
      <c r="P102" s="212">
        <v>624</v>
      </c>
      <c r="Q102" s="212">
        <v>24230</v>
      </c>
      <c r="R102" s="212">
        <v>24810</v>
      </c>
      <c r="S102" s="212">
        <v>23692</v>
      </c>
      <c r="T102" s="212">
        <v>-502</v>
      </c>
      <c r="U102" s="212">
        <v>1</v>
      </c>
      <c r="V102" s="212">
        <v>-339</v>
      </c>
      <c r="W102" s="212">
        <v>272</v>
      </c>
      <c r="X102" s="212">
        <v>-336</v>
      </c>
      <c r="Y102" s="212">
        <v>-112</v>
      </c>
      <c r="Z102" s="212">
        <v>222</v>
      </c>
      <c r="AA102" s="212">
        <v>-155</v>
      </c>
      <c r="AB102" s="212">
        <v>-57</v>
      </c>
      <c r="AC102" s="212">
        <v>189</v>
      </c>
      <c r="AD102" s="212">
        <v>-310</v>
      </c>
      <c r="AE102" s="212">
        <v>-96</v>
      </c>
      <c r="AF102" s="212">
        <v>-164</v>
      </c>
      <c r="AG102" s="212">
        <v>79</v>
      </c>
      <c r="AH102" s="212">
        <v>-129</v>
      </c>
      <c r="AI102" s="212">
        <v>-31</v>
      </c>
      <c r="AJ102" s="212">
        <v>-42</v>
      </c>
      <c r="AK102" s="212">
        <v>21</v>
      </c>
      <c r="AL102" s="212">
        <v>44</v>
      </c>
    </row>
    <row r="103" spans="2:38" s="16" customFormat="1" x14ac:dyDescent="0.3">
      <c r="B103" s="16" t="s">
        <v>7</v>
      </c>
      <c r="C103" s="71">
        <f>SUM(C94:C102)</f>
        <v>326175.10756657593</v>
      </c>
      <c r="D103" s="71">
        <f t="shared" ref="D103:J103" si="149">SUM(D94:D102)</f>
        <v>359953.80273657601</v>
      </c>
      <c r="E103" s="71">
        <f t="shared" si="149"/>
        <v>346015.54824490001</v>
      </c>
      <c r="F103" s="71">
        <f t="shared" si="149"/>
        <v>312212.54824490001</v>
      </c>
      <c r="G103" s="71">
        <f t="shared" si="149"/>
        <v>305805</v>
      </c>
      <c r="H103" s="71">
        <f t="shared" si="149"/>
        <v>316610</v>
      </c>
      <c r="I103" s="71">
        <f t="shared" si="149"/>
        <v>317254</v>
      </c>
      <c r="J103" s="71">
        <f t="shared" si="149"/>
        <v>305529</v>
      </c>
      <c r="K103" s="71">
        <f t="shared" ref="K103:L103" si="150">SUM(K94:K102)</f>
        <v>325620</v>
      </c>
      <c r="L103" s="71">
        <f t="shared" si="150"/>
        <v>351176</v>
      </c>
      <c r="M103" s="71">
        <f t="shared" ref="M103:N103" si="151">SUM(M94:M102)</f>
        <v>304835</v>
      </c>
      <c r="N103" s="71">
        <f t="shared" si="151"/>
        <v>321323</v>
      </c>
      <c r="O103" s="71">
        <f t="shared" ref="O103:P103" si="152">SUM(O94:O102)</f>
        <v>360676</v>
      </c>
      <c r="P103" s="71">
        <f t="shared" si="152"/>
        <v>386803</v>
      </c>
      <c r="Q103" s="71">
        <f t="shared" ref="Q103:Y103" si="153">SUM(Q94:Q102)</f>
        <v>385484</v>
      </c>
      <c r="R103" s="71">
        <f t="shared" si="153"/>
        <v>398119</v>
      </c>
      <c r="S103" s="71">
        <f t="shared" si="153"/>
        <v>357507</v>
      </c>
      <c r="T103" s="71">
        <f t="shared" si="153"/>
        <v>367343</v>
      </c>
      <c r="U103" s="71">
        <f t="shared" si="153"/>
        <v>350811</v>
      </c>
      <c r="V103" s="71">
        <f t="shared" si="153"/>
        <v>331253</v>
      </c>
      <c r="W103" s="71">
        <f t="shared" si="153"/>
        <v>349940</v>
      </c>
      <c r="X103" s="19">
        <f t="shared" si="153"/>
        <v>316985</v>
      </c>
      <c r="Y103" s="19">
        <f t="shared" si="153"/>
        <v>301436</v>
      </c>
      <c r="Z103" s="19">
        <f t="shared" ref="Z103:AB103" si="154">SUM(Z94:Z102)</f>
        <v>314659</v>
      </c>
      <c r="AA103" s="19">
        <f t="shared" si="154"/>
        <v>326909</v>
      </c>
      <c r="AB103" s="19">
        <f t="shared" si="154"/>
        <v>351008</v>
      </c>
      <c r="AC103" s="19">
        <f t="shared" ref="AC103:AD103" si="155">SUM(AC94:AC102)</f>
        <v>356938</v>
      </c>
      <c r="AD103" s="19">
        <f t="shared" si="155"/>
        <v>341516</v>
      </c>
      <c r="AE103" s="19">
        <f t="shared" ref="AE103:AF103" si="156">SUM(AE94:AE102)</f>
        <v>403241</v>
      </c>
      <c r="AF103" s="19">
        <f t="shared" si="156"/>
        <v>465348</v>
      </c>
      <c r="AG103" s="19">
        <f t="shared" ref="AG103:AI103" si="157">SUM(AG94:AG102)</f>
        <v>459756</v>
      </c>
      <c r="AH103" s="19">
        <f t="shared" si="157"/>
        <v>420348</v>
      </c>
      <c r="AI103" s="19">
        <f t="shared" si="157"/>
        <v>437257</v>
      </c>
      <c r="AJ103" s="19">
        <f t="shared" ref="AJ103" si="158">SUM(AJ94:AJ102)</f>
        <v>417318</v>
      </c>
      <c r="AK103" s="19">
        <f t="shared" ref="AK103:AL103" si="159">SUM(AK94:AK102)</f>
        <v>410743</v>
      </c>
      <c r="AL103" s="19">
        <f t="shared" si="159"/>
        <v>431081</v>
      </c>
    </row>
    <row r="105" spans="2:38" x14ac:dyDescent="0.3">
      <c r="B105" s="44" t="s">
        <v>22</v>
      </c>
    </row>
    <row r="106" spans="2:38" x14ac:dyDescent="0.3">
      <c r="B106" s="33" t="s">
        <v>23</v>
      </c>
    </row>
    <row r="107" spans="2:38" x14ac:dyDescent="0.3">
      <c r="B107" s="16" t="s">
        <v>25</v>
      </c>
    </row>
    <row r="111" spans="2:38" s="122" customFormat="1" x14ac:dyDescent="0.3">
      <c r="B111" s="120" t="s">
        <v>18</v>
      </c>
      <c r="C111" s="121">
        <f>+C62+C63</f>
        <v>0.51250469457797909</v>
      </c>
      <c r="D111" s="129">
        <f>C111/$C$65</f>
        <v>1.7908848538419651E-2</v>
      </c>
      <c r="F111" s="121">
        <f>+F62+F63</f>
        <v>0.50818582812446789</v>
      </c>
      <c r="G111" s="129">
        <f>F111/$F$65</f>
        <v>1.609625072352755E-2</v>
      </c>
      <c r="I111" s="121">
        <f>+I62+I63</f>
        <v>0.37568113354648885</v>
      </c>
      <c r="J111" s="129">
        <f>I111/$I$65</f>
        <v>1.2355623013226994E-2</v>
      </c>
      <c r="L111" s="121">
        <f>+L62+L63</f>
        <v>0.37568113354648885</v>
      </c>
      <c r="M111" s="129">
        <f>L111/$L$65</f>
        <v>1.3681993109547777E-2</v>
      </c>
      <c r="O111" s="121">
        <f>+O62+O63</f>
        <v>0.3891</v>
      </c>
      <c r="P111" s="129">
        <f>O111/$O$65</f>
        <v>1.446355488976697E-2</v>
      </c>
      <c r="R111" s="121">
        <f>+R62+R63</f>
        <v>0.39419999999999999</v>
      </c>
      <c r="S111" s="129">
        <f>R111/$R$65</f>
        <v>1.4194970184080891E-2</v>
      </c>
      <c r="U111" s="121">
        <f>+U62+U63</f>
        <v>0.31639999999999996</v>
      </c>
      <c r="V111" s="129">
        <f>U111/$U$65</f>
        <v>1.1374175875531139E-2</v>
      </c>
      <c r="X111" s="121">
        <f>+X62+X63</f>
        <v>0.31639999999999996</v>
      </c>
      <c r="Y111" s="129">
        <f>X111/$X$65</f>
        <v>1.1808834232183176E-2</v>
      </c>
    </row>
    <row r="114" spans="12:12" x14ac:dyDescent="0.3">
      <c r="L114" s="45"/>
    </row>
    <row r="130" spans="19:19" x14ac:dyDescent="0.3">
      <c r="S130" s="45"/>
    </row>
    <row r="131" spans="19:19" x14ac:dyDescent="0.3">
      <c r="S131" s="45"/>
    </row>
    <row r="132" spans="19:19" x14ac:dyDescent="0.3">
      <c r="S132" s="45"/>
    </row>
    <row r="133" spans="19:19" x14ac:dyDescent="0.3">
      <c r="S133" s="45"/>
    </row>
    <row r="134" spans="19:19" x14ac:dyDescent="0.3">
      <c r="S134" s="45"/>
    </row>
  </sheetData>
  <mergeCells count="12">
    <mergeCell ref="X53:Z53"/>
    <mergeCell ref="U53:W53"/>
    <mergeCell ref="C7:E7"/>
    <mergeCell ref="F7:H7"/>
    <mergeCell ref="I7:K7"/>
    <mergeCell ref="R53:T53"/>
    <mergeCell ref="C53:E53"/>
    <mergeCell ref="F53:H53"/>
    <mergeCell ref="I53:K53"/>
    <mergeCell ref="L53:N53"/>
    <mergeCell ref="O53:Q53"/>
    <mergeCell ref="A52:E52"/>
  </mergeCells>
  <phoneticPr fontId="10"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157"/>
  <sheetViews>
    <sheetView topLeftCell="A66" zoomScaleNormal="100" workbookViewId="0">
      <pane xSplit="2" ySplit="2" topLeftCell="C68" activePane="bottomRight" state="frozen"/>
      <selection activeCell="A66" sqref="A66"/>
      <selection pane="topRight" activeCell="C66" sqref="C66"/>
      <selection pane="bottomLeft" activeCell="A68" sqref="A68"/>
      <selection pane="bottomRight"/>
    </sheetView>
  </sheetViews>
  <sheetFormatPr defaultColWidth="9.109375" defaultRowHeight="14.4" x14ac:dyDescent="0.3"/>
  <cols>
    <col min="1" max="1" width="105.109375" style="45" customWidth="1"/>
    <col min="2" max="2" width="16.33203125" style="45" bestFit="1" customWidth="1"/>
    <col min="3" max="20" width="13.33203125" style="45" customWidth="1"/>
    <col min="21" max="21" width="11.5546875" style="45" bestFit="1" customWidth="1"/>
    <col min="22" max="22" width="13" style="45" customWidth="1"/>
    <col min="23" max="23" width="13.5546875" style="45" bestFit="1" customWidth="1"/>
    <col min="24" max="24" width="9.109375" style="45"/>
    <col min="25" max="25" width="13.109375" style="45" customWidth="1"/>
    <col min="26" max="26" width="16.88671875" style="45" bestFit="1" customWidth="1"/>
    <col min="27" max="27" width="10.88671875" style="45" bestFit="1" customWidth="1"/>
    <col min="28" max="31" width="11.33203125" style="45" bestFit="1" customWidth="1"/>
    <col min="32" max="33" width="11.88671875" style="45" bestFit="1" customWidth="1"/>
    <col min="34" max="16384" width="9.109375" style="45"/>
  </cols>
  <sheetData>
    <row r="1" spans="2:18" x14ac:dyDescent="0.3">
      <c r="B1" s="44" t="s">
        <v>66</v>
      </c>
      <c r="C1" s="44"/>
      <c r="D1" s="44"/>
      <c r="E1" s="44"/>
      <c r="F1" s="44"/>
      <c r="G1" s="44"/>
    </row>
    <row r="2" spans="2:18" x14ac:dyDescent="0.3">
      <c r="B2" s="44" t="s">
        <v>9</v>
      </c>
      <c r="C2" s="44"/>
      <c r="D2" s="44"/>
      <c r="E2" s="44"/>
      <c r="F2" s="44"/>
      <c r="G2" s="44"/>
    </row>
    <row r="3" spans="2:18" x14ac:dyDescent="0.3">
      <c r="B3" s="44" t="s">
        <v>24</v>
      </c>
      <c r="C3" s="44"/>
      <c r="D3" s="44"/>
      <c r="E3" s="44"/>
      <c r="F3" s="44"/>
      <c r="G3" s="44"/>
    </row>
    <row r="4" spans="2:18" x14ac:dyDescent="0.3">
      <c r="B4" s="43" t="s">
        <v>11</v>
      </c>
      <c r="C4" s="44"/>
      <c r="D4" s="44"/>
      <c r="E4" s="44"/>
      <c r="F4" s="44"/>
      <c r="G4" s="44"/>
    </row>
    <row r="7" spans="2:18" x14ac:dyDescent="0.3">
      <c r="B7" s="42"/>
      <c r="C7" s="238" t="s">
        <v>14</v>
      </c>
      <c r="D7" s="239"/>
      <c r="E7" s="240"/>
      <c r="F7" s="238" t="s">
        <v>16</v>
      </c>
      <c r="G7" s="239"/>
      <c r="H7" s="240"/>
      <c r="I7" s="238" t="s">
        <v>17</v>
      </c>
      <c r="J7" s="239"/>
      <c r="K7" s="240"/>
    </row>
    <row r="8" spans="2:18" ht="48" customHeight="1" x14ac:dyDescent="0.3">
      <c r="B8" s="69"/>
      <c r="C8" s="75" t="s">
        <v>20</v>
      </c>
      <c r="D8" s="75" t="s">
        <v>21</v>
      </c>
      <c r="E8" s="58" t="s">
        <v>26</v>
      </c>
      <c r="F8" s="72" t="s">
        <v>20</v>
      </c>
      <c r="G8" s="75" t="s">
        <v>21</v>
      </c>
      <c r="H8" s="58" t="s">
        <v>26</v>
      </c>
      <c r="I8" s="72" t="s">
        <v>20</v>
      </c>
      <c r="J8" s="75" t="s">
        <v>21</v>
      </c>
      <c r="K8" s="58" t="s">
        <v>26</v>
      </c>
    </row>
    <row r="9" spans="2:18" x14ac:dyDescent="0.3">
      <c r="B9" s="69" t="s">
        <v>0</v>
      </c>
      <c r="C9" s="76">
        <v>22.07</v>
      </c>
      <c r="D9" s="80">
        <f t="shared" ref="D9:D17" si="0">C9/$C$19</f>
        <v>0.53776803118908378</v>
      </c>
      <c r="E9" s="61">
        <v>6572</v>
      </c>
      <c r="F9" s="79">
        <v>28.94</v>
      </c>
      <c r="G9" s="81">
        <v>0.60629999999999995</v>
      </c>
      <c r="H9" s="63">
        <v>7295</v>
      </c>
      <c r="I9" s="79">
        <v>26.76</v>
      </c>
      <c r="J9" s="80">
        <f t="shared" ref="J9:J17" si="1">I9/$I$19</f>
        <v>0.56960408684546626</v>
      </c>
      <c r="K9" s="61">
        <v>6805</v>
      </c>
      <c r="M9" s="84"/>
      <c r="N9" s="84"/>
      <c r="O9" s="84"/>
      <c r="P9" s="84"/>
      <c r="Q9" s="84"/>
      <c r="R9" s="84"/>
    </row>
    <row r="10" spans="2:18" x14ac:dyDescent="0.3">
      <c r="B10" s="69" t="s">
        <v>1</v>
      </c>
      <c r="C10" s="77">
        <v>2.96</v>
      </c>
      <c r="D10" s="81">
        <f t="shared" si="0"/>
        <v>7.2124756335282633E-2</v>
      </c>
      <c r="E10" s="59">
        <v>881</v>
      </c>
      <c r="F10" s="25">
        <v>2.93</v>
      </c>
      <c r="G10" s="81">
        <f>F10/$F$19</f>
        <v>6.138696836371256E-2</v>
      </c>
      <c r="H10" s="56">
        <v>737</v>
      </c>
      <c r="I10" s="25">
        <v>2.97</v>
      </c>
      <c r="J10" s="81">
        <f t="shared" si="1"/>
        <v>6.3218390804597707E-2</v>
      </c>
      <c r="K10" s="59">
        <v>755</v>
      </c>
      <c r="M10" s="84"/>
      <c r="N10" s="84"/>
      <c r="O10" s="84"/>
      <c r="P10" s="84"/>
      <c r="Q10" s="84"/>
      <c r="R10" s="84"/>
    </row>
    <row r="11" spans="2:18" x14ac:dyDescent="0.3">
      <c r="B11" s="69" t="s">
        <v>3</v>
      </c>
      <c r="C11" s="77">
        <v>5.95</v>
      </c>
      <c r="D11" s="81">
        <f t="shared" si="0"/>
        <v>0.14498050682261207</v>
      </c>
      <c r="E11" s="59">
        <v>1773</v>
      </c>
      <c r="F11" s="25">
        <v>8.82</v>
      </c>
      <c r="G11" s="81">
        <f>F11/$F$19</f>
        <v>0.18478944060339411</v>
      </c>
      <c r="H11" s="56">
        <v>2224</v>
      </c>
      <c r="I11" s="25">
        <v>10.02</v>
      </c>
      <c r="J11" s="81">
        <f t="shared" si="1"/>
        <v>0.2132822477650064</v>
      </c>
      <c r="K11" s="59">
        <v>2547</v>
      </c>
      <c r="M11" s="84"/>
      <c r="N11" s="84"/>
      <c r="O11" s="84"/>
      <c r="P11" s="84"/>
      <c r="Q11" s="84"/>
      <c r="R11" s="84"/>
    </row>
    <row r="12" spans="2:18" x14ac:dyDescent="0.3">
      <c r="B12" s="69" t="s">
        <v>2</v>
      </c>
      <c r="C12" s="77">
        <v>3.59</v>
      </c>
      <c r="D12" s="81">
        <f t="shared" si="0"/>
        <v>8.7475633528265095E-2</v>
      </c>
      <c r="E12" s="59">
        <v>1073</v>
      </c>
      <c r="F12" s="25">
        <v>3.31</v>
      </c>
      <c r="G12" s="81">
        <v>6.9400000000000003E-2</v>
      </c>
      <c r="H12" s="56">
        <v>835</v>
      </c>
      <c r="I12" s="25">
        <v>3.03</v>
      </c>
      <c r="J12" s="81">
        <f t="shared" si="1"/>
        <v>6.449553001277139E-2</v>
      </c>
      <c r="K12" s="59">
        <v>770</v>
      </c>
      <c r="M12" s="84"/>
      <c r="N12" s="84"/>
      <c r="O12" s="84"/>
      <c r="P12" s="84"/>
      <c r="Q12" s="84"/>
      <c r="R12" s="84"/>
    </row>
    <row r="13" spans="2:18" x14ac:dyDescent="0.3">
      <c r="B13" s="69" t="s">
        <v>5</v>
      </c>
      <c r="C13" s="77">
        <v>1.1399999999999999</v>
      </c>
      <c r="D13" s="81">
        <f t="shared" si="0"/>
        <v>2.7777777777777773E-2</v>
      </c>
      <c r="E13" s="59">
        <v>339</v>
      </c>
      <c r="F13" s="25">
        <v>-0.18</v>
      </c>
      <c r="G13" s="81">
        <f>F13/$F$19</f>
        <v>-3.771213073538655E-3</v>
      </c>
      <c r="H13" s="56">
        <v>-44</v>
      </c>
      <c r="I13" s="25">
        <v>-0.81</v>
      </c>
      <c r="J13" s="81">
        <f t="shared" si="1"/>
        <v>-1.7241379310344831E-2</v>
      </c>
      <c r="K13" s="59">
        <v>-206</v>
      </c>
      <c r="M13" s="84"/>
      <c r="N13" s="84"/>
      <c r="O13" s="84"/>
      <c r="P13" s="84"/>
      <c r="Q13" s="84"/>
      <c r="R13" s="84"/>
    </row>
    <row r="14" spans="2:18" x14ac:dyDescent="0.3">
      <c r="B14" s="69" t="s">
        <v>4</v>
      </c>
      <c r="C14" s="77">
        <v>4.24</v>
      </c>
      <c r="D14" s="81">
        <f t="shared" si="0"/>
        <v>0.10331384015594541</v>
      </c>
      <c r="E14" s="59">
        <v>1261</v>
      </c>
      <c r="F14" s="25">
        <v>3.5</v>
      </c>
      <c r="G14" s="81">
        <v>7.3330000000000006E-2</v>
      </c>
      <c r="H14" s="56">
        <v>882</v>
      </c>
      <c r="I14" s="25">
        <v>3.79</v>
      </c>
      <c r="J14" s="81">
        <f t="shared" si="1"/>
        <v>8.0672626649638146E-2</v>
      </c>
      <c r="K14" s="59">
        <v>964</v>
      </c>
      <c r="M14" s="84"/>
      <c r="N14" s="84"/>
      <c r="O14" s="84"/>
      <c r="P14" s="84"/>
      <c r="Q14" s="84"/>
      <c r="R14" s="84"/>
    </row>
    <row r="15" spans="2:18" x14ac:dyDescent="0.3">
      <c r="B15" s="69" t="s">
        <v>8</v>
      </c>
      <c r="C15" s="77">
        <v>0</v>
      </c>
      <c r="D15" s="81">
        <f t="shared" si="0"/>
        <v>0</v>
      </c>
      <c r="E15" s="59">
        <v>0</v>
      </c>
      <c r="F15" s="25">
        <v>0</v>
      </c>
      <c r="G15" s="81">
        <f>F15/$F$19</f>
        <v>0</v>
      </c>
      <c r="H15" s="56">
        <v>0</v>
      </c>
      <c r="I15" s="25">
        <v>0.73</v>
      </c>
      <c r="J15" s="81">
        <f t="shared" si="1"/>
        <v>1.5538527032779907E-2</v>
      </c>
      <c r="K15" s="59">
        <v>182</v>
      </c>
      <c r="M15" s="84"/>
      <c r="N15" s="84"/>
      <c r="O15" s="84"/>
      <c r="P15" s="84"/>
      <c r="Q15" s="84"/>
      <c r="R15" s="84"/>
    </row>
    <row r="16" spans="2:18" x14ac:dyDescent="0.3">
      <c r="B16" s="69" t="s">
        <v>10</v>
      </c>
      <c r="C16" s="77">
        <v>0.37</v>
      </c>
      <c r="D16" s="81">
        <f t="shared" si="0"/>
        <v>9.0155945419103291E-3</v>
      </c>
      <c r="E16" s="59">
        <v>110</v>
      </c>
      <c r="F16" s="25">
        <v>0.41</v>
      </c>
      <c r="G16" s="81">
        <f>F16/$F$19</f>
        <v>8.5899853341713812E-3</v>
      </c>
      <c r="H16" s="56">
        <v>108</v>
      </c>
      <c r="I16" s="25">
        <v>0.49</v>
      </c>
      <c r="J16" s="81">
        <f t="shared" si="1"/>
        <v>1.0429970200085143E-2</v>
      </c>
      <c r="K16" s="59">
        <v>124</v>
      </c>
      <c r="M16" s="84"/>
      <c r="N16" s="84"/>
      <c r="O16" s="84"/>
      <c r="P16" s="84"/>
      <c r="Q16" s="84"/>
      <c r="R16" s="84"/>
    </row>
    <row r="17" spans="2:25" x14ac:dyDescent="0.3">
      <c r="B17" s="69" t="s">
        <v>19</v>
      </c>
      <c r="C17" s="77">
        <v>0.72</v>
      </c>
      <c r="D17" s="81">
        <f t="shared" si="0"/>
        <v>1.7543859649122803E-2</v>
      </c>
      <c r="E17" s="59">
        <v>262</v>
      </c>
      <c r="F17" s="25">
        <v>0</v>
      </c>
      <c r="G17" s="81">
        <f>F17/$F$19</f>
        <v>0</v>
      </c>
      <c r="H17" s="56">
        <v>0</v>
      </c>
      <c r="I17" s="25">
        <v>0</v>
      </c>
      <c r="J17" s="81">
        <f t="shared" si="1"/>
        <v>0</v>
      </c>
      <c r="K17" s="59">
        <v>0</v>
      </c>
      <c r="M17" s="84"/>
      <c r="N17" s="84"/>
      <c r="O17" s="84"/>
      <c r="P17" s="84"/>
      <c r="Q17" s="84"/>
      <c r="R17" s="84"/>
    </row>
    <row r="18" spans="2:25" ht="7.5" customHeight="1" x14ac:dyDescent="0.3">
      <c r="B18" s="73"/>
      <c r="C18" s="42"/>
      <c r="D18" s="42"/>
      <c r="E18" s="93"/>
      <c r="F18" s="74"/>
      <c r="G18" s="42"/>
      <c r="H18" s="67"/>
      <c r="I18" s="74"/>
      <c r="J18" s="42"/>
      <c r="K18" s="93"/>
      <c r="M18" s="84"/>
      <c r="N18" s="84"/>
      <c r="O18" s="84"/>
      <c r="P18" s="84"/>
      <c r="Q18" s="84"/>
      <c r="R18" s="84"/>
    </row>
    <row r="19" spans="2:25" x14ac:dyDescent="0.3">
      <c r="B19" s="70" t="s">
        <v>7</v>
      </c>
      <c r="C19" s="78">
        <f>+C9+C10+C11+C12+C13+C14+C15+C27</f>
        <v>41.040000000000006</v>
      </c>
      <c r="D19" s="82">
        <f>+D9+D10+D11+D12+D13+D14+D15+D27</f>
        <v>0.99999999999999989</v>
      </c>
      <c r="E19" s="60">
        <f>SUM(E9:E18)</f>
        <v>12271</v>
      </c>
      <c r="F19" s="29">
        <f>+F9+F10+F11+F12+F13+F14+F15+F27</f>
        <v>47.73</v>
      </c>
      <c r="G19" s="85">
        <f>+G9+G10+G11+G12+G13+G14+G15+G27</f>
        <v>1.0000251812277394</v>
      </c>
      <c r="H19" s="57">
        <f>SUM(H9:H18)</f>
        <v>12037</v>
      </c>
      <c r="I19" s="29">
        <f>+I9+I10+I11+I12+I13+I14+I15+I27</f>
        <v>46.98</v>
      </c>
      <c r="J19" s="82">
        <f>+J9+J10+J11+J12+J13+J14+J15+J27</f>
        <v>0.99983610983343685</v>
      </c>
      <c r="K19" s="60">
        <f>SUM(K9:K18)</f>
        <v>11941</v>
      </c>
      <c r="M19" s="84"/>
      <c r="N19" s="84"/>
      <c r="O19" s="84"/>
      <c r="P19" s="84"/>
      <c r="Q19" s="84"/>
      <c r="R19" s="84"/>
    </row>
    <row r="20" spans="2:25" x14ac:dyDescent="0.3">
      <c r="B20" s="30"/>
    </row>
    <row r="21" spans="2:25" x14ac:dyDescent="0.3">
      <c r="B21" s="44" t="s">
        <v>22</v>
      </c>
    </row>
    <row r="22" spans="2:25" x14ac:dyDescent="0.3">
      <c r="B22" s="33" t="s">
        <v>23</v>
      </c>
    </row>
    <row r="23" spans="2:25" x14ac:dyDescent="0.3">
      <c r="B23" s="16" t="s">
        <v>25</v>
      </c>
    </row>
    <row r="24" spans="2:25" x14ac:dyDescent="0.3">
      <c r="B24" s="16" t="s">
        <v>33</v>
      </c>
      <c r="I24" s="31"/>
    </row>
    <row r="25" spans="2:25" x14ac:dyDescent="0.3">
      <c r="U25" s="17"/>
    </row>
    <row r="27" spans="2:25" x14ac:dyDescent="0.3">
      <c r="B27" s="69" t="s">
        <v>18</v>
      </c>
      <c r="C27" s="25">
        <f>+C17+C16</f>
        <v>1.0899999999999999</v>
      </c>
      <c r="D27" s="5">
        <f>C27/$C$19</f>
        <v>2.655945419103313E-2</v>
      </c>
      <c r="E27" s="71"/>
      <c r="F27" s="25">
        <f>+F17+F16</f>
        <v>0.41</v>
      </c>
      <c r="G27" s="5">
        <f>F27/$F$19</f>
        <v>8.5899853341713812E-3</v>
      </c>
      <c r="H27" s="71"/>
      <c r="I27" s="25">
        <f>+I17+I16</f>
        <v>0.49</v>
      </c>
      <c r="J27" s="5">
        <f>I27/$F$19</f>
        <v>1.0266080033521894E-2</v>
      </c>
      <c r="Y27" s="71"/>
    </row>
    <row r="52" spans="1:26" x14ac:dyDescent="0.3">
      <c r="A52" s="236" t="s">
        <v>57</v>
      </c>
      <c r="B52" s="237"/>
      <c r="C52" s="237"/>
      <c r="D52" s="237"/>
      <c r="E52" s="237"/>
    </row>
    <row r="53" spans="1:26" hidden="1" x14ac:dyDescent="0.3">
      <c r="B53" s="42"/>
      <c r="C53" s="238" t="s">
        <v>27</v>
      </c>
      <c r="D53" s="239"/>
      <c r="E53" s="240"/>
      <c r="F53" s="238" t="s">
        <v>28</v>
      </c>
      <c r="G53" s="239"/>
      <c r="H53" s="240"/>
      <c r="I53" s="238" t="s">
        <v>29</v>
      </c>
      <c r="J53" s="239"/>
      <c r="K53" s="240"/>
      <c r="L53" s="238" t="s">
        <v>30</v>
      </c>
      <c r="M53" s="239"/>
      <c r="N53" s="240"/>
      <c r="O53" s="238" t="s">
        <v>34</v>
      </c>
      <c r="P53" s="239"/>
      <c r="Q53" s="240"/>
      <c r="R53" s="238" t="s">
        <v>35</v>
      </c>
      <c r="S53" s="239"/>
      <c r="T53" s="240"/>
      <c r="U53" s="238" t="s">
        <v>36</v>
      </c>
      <c r="V53" s="239"/>
      <c r="W53" s="240"/>
      <c r="X53" s="238" t="s">
        <v>37</v>
      </c>
      <c r="Y53" s="239"/>
      <c r="Z53" s="240"/>
    </row>
    <row r="54" spans="1:26" ht="46.5" hidden="1" customHeight="1" x14ac:dyDescent="0.3">
      <c r="B54" s="69"/>
      <c r="C54" s="75" t="s">
        <v>20</v>
      </c>
      <c r="D54" s="75" t="s">
        <v>21</v>
      </c>
      <c r="E54" s="58" t="s">
        <v>26</v>
      </c>
      <c r="F54" s="75" t="s">
        <v>20</v>
      </c>
      <c r="G54" s="75" t="s">
        <v>21</v>
      </c>
      <c r="H54" s="58" t="s">
        <v>26</v>
      </c>
      <c r="I54" s="28" t="s">
        <v>20</v>
      </c>
      <c r="J54" s="83" t="s">
        <v>21</v>
      </c>
      <c r="K54" s="58" t="s">
        <v>26</v>
      </c>
      <c r="L54" s="27" t="s">
        <v>20</v>
      </c>
      <c r="M54" s="75" t="s">
        <v>21</v>
      </c>
      <c r="N54" s="58" t="s">
        <v>26</v>
      </c>
      <c r="O54" s="27" t="s">
        <v>20</v>
      </c>
      <c r="P54" s="75" t="s">
        <v>21</v>
      </c>
      <c r="Q54" s="58" t="s">
        <v>26</v>
      </c>
      <c r="R54" s="27" t="s">
        <v>20</v>
      </c>
      <c r="S54" s="75" t="s">
        <v>21</v>
      </c>
      <c r="T54" s="58" t="s">
        <v>26</v>
      </c>
      <c r="U54" s="27" t="s">
        <v>20</v>
      </c>
      <c r="V54" s="83" t="s">
        <v>21</v>
      </c>
      <c r="W54" s="58" t="s">
        <v>26</v>
      </c>
      <c r="X54" s="27" t="s">
        <v>20</v>
      </c>
      <c r="Y54" s="83" t="s">
        <v>21</v>
      </c>
      <c r="Z54" s="58" t="s">
        <v>26</v>
      </c>
    </row>
    <row r="55" spans="1:26" hidden="1" x14ac:dyDescent="0.3">
      <c r="B55" s="42" t="s">
        <v>0</v>
      </c>
      <c r="C55" s="173">
        <v>18.766050766013194</v>
      </c>
      <c r="D55" s="80">
        <f t="shared" ref="D55:D63" si="2">C55/$C$65</f>
        <v>0.48909676854959783</v>
      </c>
      <c r="E55" s="184">
        <v>4772.2067097971549</v>
      </c>
      <c r="F55" s="197">
        <v>19.075604867013194</v>
      </c>
      <c r="G55" s="80">
        <f t="shared" ref="G55:G63" si="3">F55/$F$65</f>
        <v>0.49813509651157001</v>
      </c>
      <c r="H55" s="200">
        <v>4850.9263176814547</v>
      </c>
      <c r="I55" s="216">
        <v>17.39</v>
      </c>
      <c r="J55" s="80">
        <f t="shared" ref="J55:J63" si="4">I55/$I$65</f>
        <v>0.47595536016849516</v>
      </c>
      <c r="K55" s="200">
        <v>4850.9263176814547</v>
      </c>
      <c r="L55" s="216">
        <v>16.93</v>
      </c>
      <c r="M55" s="80">
        <f t="shared" ref="M55:M63" si="5">L55/$L$65</f>
        <v>0.47440191264346987</v>
      </c>
      <c r="N55" s="204">
        <v>4306</v>
      </c>
      <c r="O55" s="216">
        <v>12.277900000000001</v>
      </c>
      <c r="P55" s="80">
        <f t="shared" ref="P55:P63" si="6">O55/$O$65</f>
        <v>0.39381653606699873</v>
      </c>
      <c r="Q55" s="204">
        <v>3122</v>
      </c>
      <c r="R55" s="216">
        <v>15.0464</v>
      </c>
      <c r="S55" s="80">
        <f t="shared" ref="S55:S63" si="7">R55/$R$65</f>
        <v>0.43992620336178195</v>
      </c>
      <c r="T55" s="204">
        <v>3826</v>
      </c>
      <c r="U55" s="216">
        <v>15.243399999999999</v>
      </c>
      <c r="V55" s="98">
        <f>U55/$U$65</f>
        <v>0.44699824348932748</v>
      </c>
      <c r="W55" s="204">
        <v>3876</v>
      </c>
      <c r="X55" s="162">
        <v>16.844999999999999</v>
      </c>
      <c r="Y55" s="159">
        <f>+X55/$X$65</f>
        <v>0.47349203538330509</v>
      </c>
      <c r="Z55" s="133">
        <v>4284</v>
      </c>
    </row>
    <row r="56" spans="1:26" hidden="1" x14ac:dyDescent="0.3">
      <c r="B56" s="9" t="s">
        <v>1</v>
      </c>
      <c r="C56" s="173">
        <v>2.3483970864316919</v>
      </c>
      <c r="D56" s="81">
        <f t="shared" si="2"/>
        <v>6.1205921297262232E-2</v>
      </c>
      <c r="E56" s="179">
        <v>597.19737907957926</v>
      </c>
      <c r="F56" s="198">
        <v>1.9936955029316921</v>
      </c>
      <c r="G56" s="81">
        <f t="shared" si="3"/>
        <v>5.206281576344389E-2</v>
      </c>
      <c r="H56" s="201">
        <v>506.99676639552922</v>
      </c>
      <c r="I56" s="217">
        <v>2.2000000000000002</v>
      </c>
      <c r="J56" s="81">
        <f t="shared" si="4"/>
        <v>6.0212869026491624E-2</v>
      </c>
      <c r="K56" s="201">
        <v>506.99676639552922</v>
      </c>
      <c r="L56" s="217">
        <v>1.89</v>
      </c>
      <c r="M56" s="81">
        <f t="shared" si="5"/>
        <v>5.2960402533736448E-2</v>
      </c>
      <c r="N56" s="205">
        <v>482</v>
      </c>
      <c r="O56" s="217">
        <v>2.4222000000000001</v>
      </c>
      <c r="P56" s="81">
        <f t="shared" si="6"/>
        <v>7.7692635846641878E-2</v>
      </c>
      <c r="Q56" s="205">
        <v>643</v>
      </c>
      <c r="R56" s="217">
        <v>2.5838999999999999</v>
      </c>
      <c r="S56" s="81">
        <f t="shared" si="7"/>
        <v>7.5547992667116939E-2</v>
      </c>
      <c r="T56" s="205">
        <v>685</v>
      </c>
      <c r="U56" s="217">
        <v>2.3711000000000002</v>
      </c>
      <c r="V56" s="99">
        <f t="shared" ref="V56:V63" si="8">U56/$U$65</f>
        <v>6.9530258022327332E-2</v>
      </c>
      <c r="W56" s="205">
        <v>603</v>
      </c>
      <c r="X56" s="163">
        <v>2.1128999999999998</v>
      </c>
      <c r="Y56" s="160">
        <f t="shared" ref="Y56:Y63" si="9">+X56/$X$65</f>
        <v>5.9390995640331568E-2</v>
      </c>
      <c r="Z56" s="134">
        <v>537</v>
      </c>
    </row>
    <row r="57" spans="1:26" hidden="1" x14ac:dyDescent="0.3">
      <c r="B57" s="9" t="s">
        <v>3</v>
      </c>
      <c r="C57" s="173">
        <v>10.016429228833172</v>
      </c>
      <c r="D57" s="81">
        <f t="shared" si="2"/>
        <v>0.26105669377706936</v>
      </c>
      <c r="E57" s="179">
        <v>2547.1779528922757</v>
      </c>
      <c r="F57" s="198">
        <v>10.016429228833172</v>
      </c>
      <c r="G57" s="81">
        <f t="shared" si="3"/>
        <v>0.26156627668642679</v>
      </c>
      <c r="H57" s="201">
        <v>2547.1779528922757</v>
      </c>
      <c r="I57" s="217">
        <v>10.02</v>
      </c>
      <c r="J57" s="81">
        <f t="shared" si="4"/>
        <v>0.27424224892974819</v>
      </c>
      <c r="K57" s="201">
        <v>2547.1779528922757</v>
      </c>
      <c r="L57" s="217">
        <v>10.02</v>
      </c>
      <c r="M57" s="81">
        <f t="shared" si="5"/>
        <v>0.28077419755980909</v>
      </c>
      <c r="N57" s="205">
        <v>2547.1779528922757</v>
      </c>
      <c r="O57" s="217">
        <v>10.016400000000001</v>
      </c>
      <c r="P57" s="81">
        <f t="shared" si="6"/>
        <v>0.32127839059297486</v>
      </c>
      <c r="Q57" s="205">
        <v>2547.1779528922757</v>
      </c>
      <c r="R57" s="217">
        <v>10.016400000000001</v>
      </c>
      <c r="S57" s="81">
        <f t="shared" si="7"/>
        <v>0.29285921039936152</v>
      </c>
      <c r="T57" s="205">
        <v>2547</v>
      </c>
      <c r="U57" s="217">
        <v>10.016400000000001</v>
      </c>
      <c r="V57" s="99">
        <f t="shared" si="8"/>
        <v>0.29372142737752077</v>
      </c>
      <c r="W57" s="205">
        <v>2547</v>
      </c>
      <c r="X57" s="163">
        <v>10.016400000000001</v>
      </c>
      <c r="Y57" s="160">
        <f t="shared" si="9"/>
        <v>0.28154856771821535</v>
      </c>
      <c r="Z57" s="134">
        <v>2547</v>
      </c>
    </row>
    <row r="58" spans="1:26" hidden="1" x14ac:dyDescent="0.3">
      <c r="B58" s="9" t="s">
        <v>2</v>
      </c>
      <c r="C58" s="173">
        <v>2.2654064210929157</v>
      </c>
      <c r="D58" s="81">
        <f t="shared" si="2"/>
        <v>5.9042948024777581E-2</v>
      </c>
      <c r="E58" s="179">
        <v>575.99204612892311</v>
      </c>
      <c r="F58" s="198">
        <v>2.2587648835929159</v>
      </c>
      <c r="G58" s="81">
        <f t="shared" si="3"/>
        <v>5.898476463156465E-2</v>
      </c>
      <c r="H58" s="201">
        <v>574.30384201927313</v>
      </c>
      <c r="I58" s="217">
        <v>2.11</v>
      </c>
      <c r="J58" s="81">
        <f t="shared" si="4"/>
        <v>5.7749615293589684E-2</v>
      </c>
      <c r="K58" s="201">
        <v>574.30384201927313</v>
      </c>
      <c r="L58" s="217">
        <v>2.0299999999999998</v>
      </c>
      <c r="M58" s="81">
        <f t="shared" si="5"/>
        <v>5.6883395314013221E-2</v>
      </c>
      <c r="N58" s="205">
        <v>518</v>
      </c>
      <c r="O58" s="217">
        <v>1.6297999999999999</v>
      </c>
      <c r="P58" s="81">
        <f t="shared" si="6"/>
        <v>5.2276219099519822E-2</v>
      </c>
      <c r="Q58" s="205">
        <v>419</v>
      </c>
      <c r="R58" s="217">
        <v>1.8986000000000001</v>
      </c>
      <c r="S58" s="81">
        <f t="shared" si="7"/>
        <v>5.551121129989095E-2</v>
      </c>
      <c r="T58" s="205">
        <v>488</v>
      </c>
      <c r="U58" s="217">
        <v>1.8917999999999999</v>
      </c>
      <c r="V58" s="99">
        <f t="shared" si="8"/>
        <v>5.5475240237290217E-2</v>
      </c>
      <c r="W58" s="205">
        <v>483</v>
      </c>
      <c r="X58" s="163">
        <v>2.0228000000000002</v>
      </c>
      <c r="Y58" s="160">
        <f t="shared" si="9"/>
        <v>5.6858396507767868E-2</v>
      </c>
      <c r="Z58" s="134">
        <v>517</v>
      </c>
    </row>
    <row r="59" spans="1:26" hidden="1" x14ac:dyDescent="0.3">
      <c r="B59" s="9" t="s">
        <v>5</v>
      </c>
      <c r="C59" s="173">
        <v>-0.81035288976946707</v>
      </c>
      <c r="D59" s="81">
        <f t="shared" si="2"/>
        <v>-2.1120105914286438E-2</v>
      </c>
      <c r="E59" s="179">
        <v>-206.07273986837546</v>
      </c>
      <c r="F59" s="198">
        <v>-0.81035288976946707</v>
      </c>
      <c r="G59" s="81">
        <f t="shared" si="3"/>
        <v>-2.1161332380698863E-2</v>
      </c>
      <c r="H59" s="201">
        <v>-206.07273986837546</v>
      </c>
      <c r="I59" s="217">
        <v>-0.81035288976946707</v>
      </c>
      <c r="J59" s="81">
        <f t="shared" si="4"/>
        <v>-2.2178942007694508E-2</v>
      </c>
      <c r="K59" s="201">
        <v>-206.07273986837546</v>
      </c>
      <c r="L59" s="217">
        <v>-0.81035288976946707</v>
      </c>
      <c r="M59" s="81">
        <f t="shared" si="5"/>
        <v>-2.2707203828871713E-2</v>
      </c>
      <c r="N59" s="205">
        <v>-206.07273986837546</v>
      </c>
      <c r="O59" s="217">
        <v>-0.81040000000000001</v>
      </c>
      <c r="P59" s="81">
        <f t="shared" si="6"/>
        <v>-2.5993770989232341E-2</v>
      </c>
      <c r="Q59" s="205">
        <v>-206.07273986837546</v>
      </c>
      <c r="R59" s="217">
        <v>-0.81040000000000001</v>
      </c>
      <c r="S59" s="81">
        <f t="shared" si="7"/>
        <v>-2.3694451510287384E-2</v>
      </c>
      <c r="T59" s="205">
        <v>-206</v>
      </c>
      <c r="U59" s="217">
        <v>-0.81040000000000001</v>
      </c>
      <c r="V59" s="99">
        <f t="shared" si="8"/>
        <v>-2.3764211168358175E-2</v>
      </c>
      <c r="W59" s="205">
        <v>-206</v>
      </c>
      <c r="X59" s="163">
        <v>-0.81040000000000001</v>
      </c>
      <c r="Y59" s="160">
        <f t="shared" si="9"/>
        <v>-2.2779337813869427E-2</v>
      </c>
      <c r="Z59" s="134">
        <v>-206</v>
      </c>
    </row>
    <row r="60" spans="1:26" hidden="1" x14ac:dyDescent="0.3">
      <c r="B60" s="9" t="s">
        <v>4</v>
      </c>
      <c r="C60" s="173">
        <v>3.790737316085055</v>
      </c>
      <c r="D60" s="81">
        <f t="shared" si="2"/>
        <v>9.8797418531734155E-2</v>
      </c>
      <c r="E60" s="179">
        <v>963.98449948042946</v>
      </c>
      <c r="F60" s="198">
        <v>3.790737316085055</v>
      </c>
      <c r="G60" s="81">
        <f t="shared" si="3"/>
        <v>9.8990271184711501E-2</v>
      </c>
      <c r="H60" s="201">
        <v>963.98449948042946</v>
      </c>
      <c r="I60" s="217">
        <v>3.790737316085055</v>
      </c>
      <c r="J60" s="81">
        <f t="shared" si="4"/>
        <v>0.10375053160330172</v>
      </c>
      <c r="K60" s="201">
        <v>963.98449948042946</v>
      </c>
      <c r="L60" s="217">
        <v>3.790737316085055</v>
      </c>
      <c r="M60" s="81">
        <f t="shared" si="5"/>
        <v>0.10622167944948162</v>
      </c>
      <c r="N60" s="205">
        <v>963.98449948042946</v>
      </c>
      <c r="O60" s="217">
        <v>3.7907000000000002</v>
      </c>
      <c r="P60" s="81">
        <f t="shared" si="6"/>
        <v>0.12158759586486061</v>
      </c>
      <c r="Q60" s="205">
        <v>963.98449948042946</v>
      </c>
      <c r="R60" s="217">
        <v>3.7907000000000002</v>
      </c>
      <c r="S60" s="81">
        <f t="shared" si="7"/>
        <v>0.1108323757897907</v>
      </c>
      <c r="T60" s="205">
        <v>964</v>
      </c>
      <c r="U60" s="217">
        <v>3.7907000000000002</v>
      </c>
      <c r="V60" s="99">
        <f t="shared" si="8"/>
        <v>0.11115868123876523</v>
      </c>
      <c r="W60" s="205">
        <v>964</v>
      </c>
      <c r="X60" s="163">
        <v>3.7907000000000002</v>
      </c>
      <c r="Y60" s="160">
        <f t="shared" si="9"/>
        <v>0.10655187049732828</v>
      </c>
      <c r="Z60" s="134">
        <v>964</v>
      </c>
    </row>
    <row r="61" spans="1:26" hidden="1" x14ac:dyDescent="0.3">
      <c r="B61" s="9" t="s">
        <v>8</v>
      </c>
      <c r="C61" s="173">
        <v>1.479616485</v>
      </c>
      <c r="D61" s="81">
        <f t="shared" si="2"/>
        <v>3.8563022690786306E-2</v>
      </c>
      <c r="E61" s="179">
        <v>375.77819869544999</v>
      </c>
      <c r="F61" s="198">
        <v>1.4566555050000001</v>
      </c>
      <c r="G61" s="81">
        <f t="shared" si="3"/>
        <v>3.8038701033384269E-2</v>
      </c>
      <c r="H61" s="201">
        <v>369.94679860485007</v>
      </c>
      <c r="I61" s="217">
        <v>1.4566555050000001</v>
      </c>
      <c r="J61" s="81">
        <f t="shared" si="4"/>
        <v>3.9867912336037731E-2</v>
      </c>
      <c r="K61" s="201">
        <v>369.94679860485007</v>
      </c>
      <c r="L61" s="217">
        <v>1.4566555050000001</v>
      </c>
      <c r="M61" s="81">
        <f t="shared" si="5"/>
        <v>4.0817493067610136E-2</v>
      </c>
      <c r="N61" s="205">
        <v>378</v>
      </c>
      <c r="O61" s="217">
        <v>1.4567000000000001</v>
      </c>
      <c r="P61" s="81">
        <f t="shared" si="6"/>
        <v>4.6723995804559174E-2</v>
      </c>
      <c r="Q61" s="205">
        <v>378</v>
      </c>
      <c r="R61" s="217">
        <v>1.2830999999999999</v>
      </c>
      <c r="S61" s="81">
        <f t="shared" si="7"/>
        <v>3.7515240292262761E-2</v>
      </c>
      <c r="T61" s="205">
        <v>343</v>
      </c>
      <c r="U61" s="217">
        <v>1.2830999999999999</v>
      </c>
      <c r="V61" s="99">
        <f t="shared" si="8"/>
        <v>3.7625690214857323E-2</v>
      </c>
      <c r="W61" s="205">
        <v>343</v>
      </c>
      <c r="X61" s="163">
        <v>1.2830999999999999</v>
      </c>
      <c r="Y61" s="160">
        <f t="shared" si="9"/>
        <v>3.6066347913346321E-2</v>
      </c>
      <c r="Z61" s="134">
        <v>343</v>
      </c>
    </row>
    <row r="62" spans="1:26" hidden="1" x14ac:dyDescent="0.3">
      <c r="B62" s="9" t="s">
        <v>10</v>
      </c>
      <c r="C62" s="173">
        <v>0.51250469457797909</v>
      </c>
      <c r="D62" s="81">
        <f t="shared" si="2"/>
        <v>1.3357333043058866E-2</v>
      </c>
      <c r="E62" s="179">
        <v>129.5500407841771</v>
      </c>
      <c r="F62" s="198">
        <v>0.51250469457797909</v>
      </c>
      <c r="G62" s="81">
        <f t="shared" si="3"/>
        <v>1.3383406569597705E-2</v>
      </c>
      <c r="H62" s="201">
        <v>129.5500407841771</v>
      </c>
      <c r="I62" s="217">
        <v>0.38</v>
      </c>
      <c r="J62" s="81">
        <f t="shared" si="4"/>
        <v>1.040040465003037E-2</v>
      </c>
      <c r="K62" s="201">
        <v>129.5500407841771</v>
      </c>
      <c r="L62" s="217">
        <v>0.38</v>
      </c>
      <c r="M62" s="81">
        <f t="shared" si="5"/>
        <v>1.0648123260751244E-2</v>
      </c>
      <c r="N62" s="205">
        <v>109</v>
      </c>
      <c r="O62" s="217">
        <v>0.38440000000000002</v>
      </c>
      <c r="P62" s="81">
        <f t="shared" si="6"/>
        <v>1.2329720592622053E-2</v>
      </c>
      <c r="Q62" s="205">
        <v>109</v>
      </c>
      <c r="R62" s="217">
        <v>0.38440000000000002</v>
      </c>
      <c r="S62" s="81">
        <f t="shared" si="7"/>
        <v>1.1239075963171854E-2</v>
      </c>
      <c r="T62" s="205">
        <v>109</v>
      </c>
      <c r="U62" s="217">
        <v>0.30659999999999998</v>
      </c>
      <c r="V62" s="99">
        <f t="shared" si="8"/>
        <v>8.9907541266271169E-3</v>
      </c>
      <c r="W62" s="205">
        <v>87</v>
      </c>
      <c r="X62" s="163">
        <v>0.30659999999999998</v>
      </c>
      <c r="Y62" s="160">
        <f t="shared" si="9"/>
        <v>8.6181453279027213E-3</v>
      </c>
      <c r="Z62" s="134">
        <v>87</v>
      </c>
    </row>
    <row r="63" spans="1:26" hidden="1" x14ac:dyDescent="0.3">
      <c r="B63" s="171" t="s">
        <v>19</v>
      </c>
      <c r="C63" s="173">
        <v>0</v>
      </c>
      <c r="D63" s="81">
        <f t="shared" si="2"/>
        <v>0</v>
      </c>
      <c r="E63" s="180">
        <v>0</v>
      </c>
      <c r="F63" s="199">
        <v>0</v>
      </c>
      <c r="G63" s="81">
        <f t="shared" si="3"/>
        <v>0</v>
      </c>
      <c r="H63" s="202">
        <v>0</v>
      </c>
      <c r="I63" s="218">
        <v>0</v>
      </c>
      <c r="J63" s="81">
        <f t="shared" si="4"/>
        <v>0</v>
      </c>
      <c r="K63" s="202">
        <v>0</v>
      </c>
      <c r="L63" s="218">
        <v>0</v>
      </c>
      <c r="M63" s="81">
        <f t="shared" si="5"/>
        <v>0</v>
      </c>
      <c r="N63" s="206">
        <v>0</v>
      </c>
      <c r="O63" s="218">
        <v>8.9999999999999993E-3</v>
      </c>
      <c r="P63" s="81">
        <f t="shared" si="6"/>
        <v>2.8867712105514691E-4</v>
      </c>
      <c r="Q63" s="206">
        <v>2</v>
      </c>
      <c r="R63" s="218">
        <v>8.9999999999999993E-3</v>
      </c>
      <c r="S63" s="81">
        <f t="shared" si="7"/>
        <v>2.6314173691089146E-4</v>
      </c>
      <c r="T63" s="206">
        <v>2</v>
      </c>
      <c r="U63" s="218">
        <v>8.9999999999999993E-3</v>
      </c>
      <c r="V63" s="100">
        <f t="shared" si="8"/>
        <v>2.6391646164267466E-4</v>
      </c>
      <c r="W63" s="206">
        <v>2</v>
      </c>
      <c r="X63" s="164">
        <v>8.9999999999999993E-3</v>
      </c>
      <c r="Y63" s="161">
        <f t="shared" si="9"/>
        <v>2.5297882567229123E-4</v>
      </c>
      <c r="Z63" s="135">
        <v>2</v>
      </c>
    </row>
    <row r="64" spans="1:26" ht="7.5" hidden="1" customHeight="1" x14ac:dyDescent="0.3">
      <c r="B64" s="73" t="s">
        <v>6</v>
      </c>
      <c r="C64" s="76"/>
      <c r="D64" s="80"/>
      <c r="E64" s="64"/>
      <c r="F64" s="76"/>
      <c r="G64" s="80"/>
      <c r="H64" s="64"/>
      <c r="I64" s="79"/>
      <c r="J64" s="80"/>
      <c r="K64" s="66"/>
      <c r="L64" s="79"/>
      <c r="M64" s="80"/>
      <c r="N64" s="66"/>
      <c r="O64" s="79"/>
      <c r="P64" s="80"/>
      <c r="Q64" s="66"/>
      <c r="R64" s="79"/>
      <c r="S64" s="80"/>
      <c r="T64" s="66"/>
      <c r="U64" s="79"/>
      <c r="V64" s="81"/>
      <c r="W64" s="66"/>
      <c r="X64" s="79"/>
      <c r="Y64" s="81"/>
      <c r="Z64" s="66"/>
    </row>
    <row r="65" spans="1:38" hidden="1" x14ac:dyDescent="0.3">
      <c r="B65" s="70" t="s">
        <v>7</v>
      </c>
      <c r="C65" s="78">
        <f>+C55+C56+C57+C58+C59+C60+C61+C111</f>
        <v>38.368789108264544</v>
      </c>
      <c r="D65" s="82">
        <f>+D55+D56+D57+D58+D59+D60+D61+D111</f>
        <v>0.99999999999999989</v>
      </c>
      <c r="E65" s="60">
        <f>SUM(E55:E64)</f>
        <v>9755.814086989616</v>
      </c>
      <c r="F65" s="78">
        <f>+F55+F56+F57+F58+F59+F60+F61+F111</f>
        <v>38.294039108264542</v>
      </c>
      <c r="G65" s="82">
        <f>+G55+G56+G57+G58+G59+G60+G61+G111</f>
        <v>0.99999999999999989</v>
      </c>
      <c r="H65" s="60">
        <f>SUM(H55:H64)</f>
        <v>9736.8134779896136</v>
      </c>
      <c r="I65" s="29">
        <f>+I55+I56+I57+I58+I59+I60+I61+I111</f>
        <v>36.53703993131559</v>
      </c>
      <c r="J65" s="82">
        <f>+J55+J56+J57+J58+J59+J60+J61+J111</f>
        <v>0.99999999999999989</v>
      </c>
      <c r="K65" s="57">
        <f>SUM(K55:K64)</f>
        <v>9736.8134779896136</v>
      </c>
      <c r="L65" s="29">
        <f>+L55+L56+L57+L58+L59+L60+L61+L111</f>
        <v>35.687039931315589</v>
      </c>
      <c r="M65" s="82">
        <f>+M55+M56+M57+M58+M59+M60+M61+M111</f>
        <v>1</v>
      </c>
      <c r="N65" s="57">
        <f>SUM(N55:N64)</f>
        <v>9098.0897125043302</v>
      </c>
      <c r="O65" s="29">
        <f>+O55+O56+O57+O58+O59+O60+O61+O111</f>
        <v>31.176700000000004</v>
      </c>
      <c r="P65" s="82">
        <f>+P55+P56+P57+P58+P59+P60+P61+P111</f>
        <v>0.99999999999999989</v>
      </c>
      <c r="Q65" s="57">
        <f>SUM(Q55:Q64)</f>
        <v>7978.0897125043302</v>
      </c>
      <c r="R65" s="29">
        <f>+R55+R56+R57+R58+R59+R60+R61+R111</f>
        <v>34.202099999999994</v>
      </c>
      <c r="S65" s="82">
        <f>+S55+S56+S57+S58+S59+S60+S61+S111</f>
        <v>1</v>
      </c>
      <c r="T65" s="57">
        <f>SUM(T55:T64)</f>
        <v>8758</v>
      </c>
      <c r="U65" s="29">
        <f>+U55+U56+U57+U58+U59+U60+U61+U111</f>
        <v>34.101700000000001</v>
      </c>
      <c r="V65" s="82">
        <f>+V55+V56+V57+V58+V59+V60+V61+V111</f>
        <v>1</v>
      </c>
      <c r="W65" s="57">
        <f>SUM(W55:W64)</f>
        <v>8699</v>
      </c>
      <c r="X65" s="29">
        <f>+X55+X56+X57+X58+X59+X60+X61+X111</f>
        <v>35.576099999999997</v>
      </c>
      <c r="Y65" s="82">
        <f>+Y55+Y56+Y57+Y58+Y59+Y60+Y61+Y111</f>
        <v>1</v>
      </c>
      <c r="Z65" s="137">
        <f>SUM(Z55:Z64)</f>
        <v>9075</v>
      </c>
    </row>
    <row r="66" spans="1:38" s="87" customFormat="1" x14ac:dyDescent="0.3">
      <c r="A66" s="87" t="s">
        <v>46</v>
      </c>
    </row>
    <row r="67" spans="1:38" s="16" customFormat="1" x14ac:dyDescent="0.3">
      <c r="A67" s="220" t="s">
        <v>20</v>
      </c>
      <c r="C67" s="221" t="s">
        <v>39</v>
      </c>
      <c r="D67" s="221" t="s">
        <v>49</v>
      </c>
      <c r="E67" s="221" t="s">
        <v>40</v>
      </c>
      <c r="F67" s="221" t="s">
        <v>41</v>
      </c>
      <c r="G67" s="221" t="s">
        <v>42</v>
      </c>
      <c r="H67" s="221" t="s">
        <v>43</v>
      </c>
      <c r="I67" s="221" t="s">
        <v>44</v>
      </c>
      <c r="J67" s="221" t="s">
        <v>45</v>
      </c>
      <c r="K67" s="221" t="s">
        <v>50</v>
      </c>
      <c r="L67" s="221" t="s">
        <v>51</v>
      </c>
      <c r="M67" s="221" t="s">
        <v>52</v>
      </c>
      <c r="N67" s="221" t="s">
        <v>53</v>
      </c>
      <c r="O67" s="221" t="s">
        <v>54</v>
      </c>
      <c r="P67" s="221" t="s">
        <v>55</v>
      </c>
      <c r="Q67" s="221" t="s">
        <v>56</v>
      </c>
      <c r="R67" s="221" t="s">
        <v>58</v>
      </c>
      <c r="S67" s="221" t="s">
        <v>59</v>
      </c>
      <c r="T67" s="221" t="s">
        <v>60</v>
      </c>
      <c r="U67" s="221" t="s">
        <v>61</v>
      </c>
      <c r="V67" s="221" t="s">
        <v>62</v>
      </c>
      <c r="W67" s="223" t="s">
        <v>68</v>
      </c>
      <c r="X67" s="232" t="s">
        <v>69</v>
      </c>
      <c r="Y67" s="232" t="s">
        <v>70</v>
      </c>
      <c r="Z67" s="232" t="s">
        <v>71</v>
      </c>
      <c r="AA67" s="232" t="s">
        <v>72</v>
      </c>
      <c r="AB67" s="232" t="s">
        <v>73</v>
      </c>
      <c r="AC67" s="232" t="s">
        <v>74</v>
      </c>
      <c r="AD67" s="223" t="s">
        <v>75</v>
      </c>
      <c r="AE67" s="232" t="s">
        <v>76</v>
      </c>
      <c r="AF67" s="232" t="s">
        <v>77</v>
      </c>
      <c r="AG67" s="232" t="s">
        <v>78</v>
      </c>
      <c r="AH67" s="232" t="s">
        <v>79</v>
      </c>
      <c r="AI67" s="232" t="s">
        <v>80</v>
      </c>
      <c r="AJ67" s="223" t="s">
        <v>81</v>
      </c>
      <c r="AK67" s="223" t="s">
        <v>82</v>
      </c>
      <c r="AL67" s="223" t="s">
        <v>83</v>
      </c>
    </row>
    <row r="68" spans="1:38" s="16" customFormat="1" x14ac:dyDescent="0.3">
      <c r="B68" s="16" t="s">
        <v>0</v>
      </c>
      <c r="C68" s="209">
        <v>18.766050766013194</v>
      </c>
      <c r="D68" s="209">
        <v>19.075604867013194</v>
      </c>
      <c r="E68" s="209">
        <v>17.39</v>
      </c>
      <c r="F68" s="209">
        <v>16.93</v>
      </c>
      <c r="G68" s="209">
        <v>12.277900000000001</v>
      </c>
      <c r="H68" s="209">
        <v>15.0464</v>
      </c>
      <c r="I68" s="209">
        <v>15.243399999999999</v>
      </c>
      <c r="J68" s="209">
        <v>16.844999999999999</v>
      </c>
      <c r="K68" s="209">
        <v>16.5565</v>
      </c>
      <c r="L68" s="209">
        <v>16.693300000000001</v>
      </c>
      <c r="M68" s="209">
        <v>16.914000000000001</v>
      </c>
      <c r="N68" s="209">
        <v>17.870100000000001</v>
      </c>
      <c r="O68" s="225">
        <v>19.3445</v>
      </c>
      <c r="P68" s="225">
        <v>20.988399999999999</v>
      </c>
      <c r="Q68" s="225">
        <v>20.8751</v>
      </c>
      <c r="R68" s="225">
        <v>22.457599999999999</v>
      </c>
      <c r="S68" s="225">
        <v>21.299900000000001</v>
      </c>
      <c r="T68" s="225">
        <v>22.923999999999999</v>
      </c>
      <c r="U68" s="225">
        <v>20.429400000000001</v>
      </c>
      <c r="V68" s="225">
        <v>22.848500000000001</v>
      </c>
      <c r="W68" s="17">
        <v>19.474799999999998</v>
      </c>
      <c r="X68" s="173">
        <v>12.269</v>
      </c>
      <c r="Y68" s="173">
        <v>14.914099999999999</v>
      </c>
      <c r="Z68" s="173">
        <v>15.448</v>
      </c>
      <c r="AA68" s="173">
        <v>18.431899999999999</v>
      </c>
      <c r="AB68" s="173">
        <v>20.645399999999999</v>
      </c>
      <c r="AC68" s="25">
        <v>22.069400000000002</v>
      </c>
      <c r="AD68" s="25">
        <v>25.672000000000001</v>
      </c>
      <c r="AE68" s="25">
        <v>26.9438</v>
      </c>
      <c r="AF68" s="25">
        <v>36.8309</v>
      </c>
      <c r="AG68" s="25">
        <v>33.476999999999997</v>
      </c>
      <c r="AH68" s="25">
        <v>34.126300000000001</v>
      </c>
      <c r="AI68" s="25">
        <v>30.541899999999998</v>
      </c>
      <c r="AJ68" s="25">
        <v>27.729900000000001</v>
      </c>
      <c r="AK68" s="25">
        <v>29.424499999999998</v>
      </c>
      <c r="AL68" s="25">
        <v>33.715000000000003</v>
      </c>
    </row>
    <row r="69" spans="1:38" s="16" customFormat="1" x14ac:dyDescent="0.3">
      <c r="B69" s="16" t="s">
        <v>1</v>
      </c>
      <c r="C69" s="209">
        <v>2.3483970864316919</v>
      </c>
      <c r="D69" s="209">
        <v>1.9936955029316921</v>
      </c>
      <c r="E69" s="209">
        <v>2.2000000000000002</v>
      </c>
      <c r="F69" s="209">
        <v>1.89</v>
      </c>
      <c r="G69" s="209">
        <v>2.4222000000000001</v>
      </c>
      <c r="H69" s="209">
        <v>2.5838999999999999</v>
      </c>
      <c r="I69" s="209">
        <v>2.3711000000000002</v>
      </c>
      <c r="J69" s="209">
        <v>2.1128999999999998</v>
      </c>
      <c r="K69" s="209">
        <v>2.5697000000000001</v>
      </c>
      <c r="L69" s="209">
        <v>2.2746</v>
      </c>
      <c r="M69" s="209">
        <v>2.7456999999999998</v>
      </c>
      <c r="N69" s="209">
        <v>2.7343000000000002</v>
      </c>
      <c r="O69" s="225">
        <v>2.6122999999999998</v>
      </c>
      <c r="P69" s="225">
        <v>2.5398000000000001</v>
      </c>
      <c r="Q69" s="225">
        <v>2.1141000000000001</v>
      </c>
      <c r="R69" s="225">
        <v>1.7515000000000001</v>
      </c>
      <c r="S69" s="225">
        <v>2.3222</v>
      </c>
      <c r="T69" s="225">
        <v>2.4009</v>
      </c>
      <c r="U69" s="225">
        <v>1.6915</v>
      </c>
      <c r="V69" s="225">
        <v>1.2504999999999999</v>
      </c>
      <c r="W69" s="17">
        <v>1.827</v>
      </c>
      <c r="X69" s="173">
        <v>1.7891999999999999</v>
      </c>
      <c r="Y69" s="173">
        <v>1.6095999999999999</v>
      </c>
      <c r="Z69" s="173">
        <v>0.83789999999999998</v>
      </c>
      <c r="AA69" s="173">
        <v>1.7073</v>
      </c>
      <c r="AB69" s="173">
        <v>1.0363</v>
      </c>
      <c r="AC69" s="25">
        <v>1.0237000000000001</v>
      </c>
      <c r="AD69" s="25">
        <v>0.98280000000000001</v>
      </c>
      <c r="AE69" s="25">
        <v>1.7073</v>
      </c>
      <c r="AF69" s="25">
        <v>0.98909999999999998</v>
      </c>
      <c r="AG69" s="25">
        <v>0.8095</v>
      </c>
      <c r="AH69" s="25">
        <v>0.81269999999999998</v>
      </c>
      <c r="AI69" s="25">
        <v>1.0395000000000001</v>
      </c>
      <c r="AJ69" s="25">
        <v>0.91659999999999997</v>
      </c>
      <c r="AK69" s="25">
        <v>0.42209999999999998</v>
      </c>
      <c r="AL69" s="25">
        <v>0.34649999999999997</v>
      </c>
    </row>
    <row r="70" spans="1:38" s="16" customFormat="1" x14ac:dyDescent="0.3">
      <c r="B70" s="16" t="s">
        <v>3</v>
      </c>
      <c r="C70" s="209">
        <v>10.016429228833172</v>
      </c>
      <c r="D70" s="209">
        <v>10.016429228833172</v>
      </c>
      <c r="E70" s="209">
        <v>10.02</v>
      </c>
      <c r="F70" s="209">
        <v>10.02</v>
      </c>
      <c r="G70" s="209">
        <v>10.016400000000001</v>
      </c>
      <c r="H70" s="209">
        <v>10.016400000000001</v>
      </c>
      <c r="I70" s="209">
        <v>10.016400000000001</v>
      </c>
      <c r="J70" s="209">
        <v>10.016400000000001</v>
      </c>
      <c r="K70" s="209">
        <v>10.016400000000001</v>
      </c>
      <c r="L70" s="209">
        <v>10.016400000000001</v>
      </c>
      <c r="M70" s="209">
        <v>10.016400000000001</v>
      </c>
      <c r="N70" s="209">
        <v>10.016400000000001</v>
      </c>
      <c r="O70" s="225">
        <v>10.016400000000001</v>
      </c>
      <c r="P70" s="225">
        <v>10.016400000000001</v>
      </c>
      <c r="Q70" s="225">
        <v>10.016400000000001</v>
      </c>
      <c r="R70" s="225">
        <v>10.016400000000001</v>
      </c>
      <c r="S70" s="225">
        <v>10.016400000000001</v>
      </c>
      <c r="T70" s="225">
        <v>13.914099999999999</v>
      </c>
      <c r="U70" s="225">
        <v>13.914099999999999</v>
      </c>
      <c r="V70" s="225">
        <v>13.914099999999999</v>
      </c>
      <c r="W70" s="17">
        <v>13.914099999999999</v>
      </c>
      <c r="X70" s="173">
        <v>13.914099999999999</v>
      </c>
      <c r="Y70" s="173">
        <v>13.914099999999999</v>
      </c>
      <c r="Z70" s="173">
        <v>13.914099999999999</v>
      </c>
      <c r="AA70" s="173">
        <v>13.914099999999999</v>
      </c>
      <c r="AB70" s="173">
        <v>13.914099999999999</v>
      </c>
      <c r="AC70" s="25">
        <v>13.914099999999999</v>
      </c>
      <c r="AD70" s="25">
        <v>13.914099999999999</v>
      </c>
      <c r="AE70" s="25">
        <v>13.914099999999999</v>
      </c>
      <c r="AF70" s="25">
        <v>13.914099999999999</v>
      </c>
      <c r="AG70" s="25">
        <v>13.914099999999999</v>
      </c>
      <c r="AH70" s="25">
        <v>13.914099999999999</v>
      </c>
      <c r="AI70" s="25">
        <v>13.914099999999999</v>
      </c>
      <c r="AJ70" s="25">
        <v>13.914099999999999</v>
      </c>
      <c r="AK70" s="25">
        <v>13.914099999999999</v>
      </c>
      <c r="AL70" s="25">
        <v>13.914099999999999</v>
      </c>
    </row>
    <row r="71" spans="1:38" s="16" customFormat="1" x14ac:dyDescent="0.3">
      <c r="B71" s="16" t="s">
        <v>2</v>
      </c>
      <c r="C71" s="209">
        <v>2.2654064210929157</v>
      </c>
      <c r="D71" s="209">
        <v>2.2587648835929159</v>
      </c>
      <c r="E71" s="209">
        <v>2.11</v>
      </c>
      <c r="F71" s="209">
        <v>2.0299999999999998</v>
      </c>
      <c r="G71" s="209">
        <v>1.6297999999999999</v>
      </c>
      <c r="H71" s="209">
        <v>1.8986000000000001</v>
      </c>
      <c r="I71" s="209">
        <v>1.8917999999999999</v>
      </c>
      <c r="J71" s="209">
        <v>2.0228000000000002</v>
      </c>
      <c r="K71" s="209">
        <v>2.0392000000000001</v>
      </c>
      <c r="L71" s="209">
        <v>2.0377000000000001</v>
      </c>
      <c r="M71" s="209">
        <v>2.1105999999999998</v>
      </c>
      <c r="N71" s="209">
        <v>2.2027000000000001</v>
      </c>
      <c r="O71" s="225">
        <v>2.3346</v>
      </c>
      <c r="P71" s="225">
        <v>2.5171999999999999</v>
      </c>
      <c r="Q71" s="225">
        <v>2.5802999999999998</v>
      </c>
      <c r="R71" s="225">
        <v>2.6993</v>
      </c>
      <c r="S71" s="225">
        <v>2.6419999999999999</v>
      </c>
      <c r="T71" s="225">
        <v>3.9237000000000002</v>
      </c>
      <c r="U71" s="225">
        <v>3.6698</v>
      </c>
      <c r="V71" s="225">
        <v>3.8626999999999998</v>
      </c>
      <c r="W71" s="17">
        <v>3.5996000000000001</v>
      </c>
      <c r="X71" s="173">
        <v>2.8458000000000001</v>
      </c>
      <c r="Y71" s="173">
        <v>3.0840999999999998</v>
      </c>
      <c r="Z71" s="173">
        <v>3.0609000000000002</v>
      </c>
      <c r="AA71" s="173">
        <v>3.4365999999999999</v>
      </c>
      <c r="AB71" s="173">
        <v>3.6480000000000001</v>
      </c>
      <c r="AC71" s="25">
        <v>3.7866</v>
      </c>
      <c r="AD71" s="25">
        <v>4.1338999999999997</v>
      </c>
      <c r="AE71" s="25">
        <v>4.4127000000000001</v>
      </c>
      <c r="AF71" s="25">
        <v>5.2754000000000003</v>
      </c>
      <c r="AG71" s="25">
        <v>4.9337</v>
      </c>
      <c r="AH71" s="25">
        <v>4.9973000000000001</v>
      </c>
      <c r="AI71" s="25">
        <v>4.6954000000000002</v>
      </c>
      <c r="AJ71" s="25">
        <v>4.4183000000000003</v>
      </c>
      <c r="AK71" s="25">
        <v>4.5395000000000003</v>
      </c>
      <c r="AL71" s="25">
        <v>4.9504999999999999</v>
      </c>
    </row>
    <row r="72" spans="1:38" s="16" customFormat="1" x14ac:dyDescent="0.3">
      <c r="B72" s="16" t="s">
        <v>5</v>
      </c>
      <c r="C72" s="209">
        <v>-0.81035288976946707</v>
      </c>
      <c r="D72" s="209">
        <v>-0.81035288976946707</v>
      </c>
      <c r="E72" s="209">
        <v>-0.81035288976946707</v>
      </c>
      <c r="F72" s="209">
        <v>-0.81035288976946707</v>
      </c>
      <c r="G72" s="209">
        <v>-0.81040000000000001</v>
      </c>
      <c r="H72" s="209">
        <v>-0.81040000000000001</v>
      </c>
      <c r="I72" s="209">
        <v>-0.81040000000000001</v>
      </c>
      <c r="J72" s="209">
        <v>-0.81040000000000001</v>
      </c>
      <c r="K72" s="209">
        <v>-0.81040000000000001</v>
      </c>
      <c r="L72" s="209">
        <v>-0.81040000000000001</v>
      </c>
      <c r="M72" s="209">
        <v>-0.81040000000000001</v>
      </c>
      <c r="N72" s="209">
        <v>-0.81040000000000001</v>
      </c>
      <c r="O72" s="225">
        <v>-0.81040000000000001</v>
      </c>
      <c r="P72" s="225">
        <v>-0.81040000000000001</v>
      </c>
      <c r="Q72" s="225">
        <v>-0.81040000000000001</v>
      </c>
      <c r="R72" s="225">
        <v>-0.81040000000000001</v>
      </c>
      <c r="S72" s="225">
        <v>-0.81040000000000001</v>
      </c>
      <c r="T72" s="225">
        <v>-0.1168</v>
      </c>
      <c r="U72" s="225">
        <v>-0.1168</v>
      </c>
      <c r="V72" s="225">
        <v>-0.1168</v>
      </c>
      <c r="W72" s="17">
        <v>-0.1168</v>
      </c>
      <c r="X72" s="173">
        <v>-0.1168</v>
      </c>
      <c r="Y72" s="173">
        <v>-0.1168</v>
      </c>
      <c r="Z72" s="173">
        <v>-0.1168</v>
      </c>
      <c r="AA72" s="173">
        <v>-0.1168</v>
      </c>
      <c r="AB72" s="173">
        <v>-0.1168</v>
      </c>
      <c r="AC72" s="25">
        <v>-0.1168</v>
      </c>
      <c r="AD72" s="25">
        <v>-0.1168</v>
      </c>
      <c r="AE72" s="25">
        <v>-0.1168</v>
      </c>
      <c r="AF72" s="25">
        <v>-0.1168</v>
      </c>
      <c r="AG72" s="25">
        <v>-0.1168</v>
      </c>
      <c r="AH72" s="25">
        <v>-0.1168</v>
      </c>
      <c r="AI72" s="25">
        <v>-0.1168</v>
      </c>
      <c r="AJ72" s="25">
        <v>-0.1168</v>
      </c>
      <c r="AK72" s="25">
        <v>-0.1168</v>
      </c>
      <c r="AL72" s="25">
        <v>-0.1168</v>
      </c>
    </row>
    <row r="73" spans="1:38" s="16" customFormat="1" x14ac:dyDescent="0.3">
      <c r="B73" s="16" t="s">
        <v>4</v>
      </c>
      <c r="C73" s="209">
        <v>3.790737316085055</v>
      </c>
      <c r="D73" s="209">
        <v>3.790737316085055</v>
      </c>
      <c r="E73" s="209">
        <v>3.790737316085055</v>
      </c>
      <c r="F73" s="209">
        <v>3.790737316085055</v>
      </c>
      <c r="G73" s="209">
        <v>3.7907000000000002</v>
      </c>
      <c r="H73" s="209">
        <v>3.7907000000000002</v>
      </c>
      <c r="I73" s="209">
        <v>3.7907000000000002</v>
      </c>
      <c r="J73" s="209">
        <v>3.7907000000000002</v>
      </c>
      <c r="K73" s="209">
        <v>3.7907000000000002</v>
      </c>
      <c r="L73" s="209">
        <v>3.7907000000000002</v>
      </c>
      <c r="M73" s="209">
        <v>3.7907000000000002</v>
      </c>
      <c r="N73" s="209">
        <v>3.7907000000000002</v>
      </c>
      <c r="O73" s="225">
        <v>3.7907000000000002</v>
      </c>
      <c r="P73" s="225">
        <v>3.7907000000000002</v>
      </c>
      <c r="Q73" s="225">
        <v>3.7907000000000002</v>
      </c>
      <c r="R73" s="225">
        <v>3.7907000000000002</v>
      </c>
      <c r="S73" s="225">
        <v>3.7907000000000002</v>
      </c>
      <c r="T73" s="225">
        <v>3.3637000000000001</v>
      </c>
      <c r="U73" s="225">
        <v>3.3637000000000001</v>
      </c>
      <c r="V73" s="225">
        <v>3.3637000000000001</v>
      </c>
      <c r="W73" s="17">
        <v>3.3637000000000001</v>
      </c>
      <c r="X73" s="173">
        <v>3.3637000000000001</v>
      </c>
      <c r="Y73" s="173">
        <v>3.3637000000000001</v>
      </c>
      <c r="Z73" s="173">
        <v>3.3637000000000001</v>
      </c>
      <c r="AA73" s="173">
        <v>3.3637000000000001</v>
      </c>
      <c r="AB73" s="173">
        <v>3.3637000000000001</v>
      </c>
      <c r="AC73" s="25">
        <v>3.3637000000000001</v>
      </c>
      <c r="AD73" s="25">
        <v>3.3637000000000001</v>
      </c>
      <c r="AE73" s="25">
        <v>3.3637000000000001</v>
      </c>
      <c r="AF73" s="25">
        <v>3.3637000000000001</v>
      </c>
      <c r="AG73" s="25">
        <v>3.3637000000000001</v>
      </c>
      <c r="AH73" s="25">
        <v>3.3637000000000001</v>
      </c>
      <c r="AI73" s="25">
        <v>3.3637000000000001</v>
      </c>
      <c r="AJ73" s="25">
        <v>3.3637000000000001</v>
      </c>
      <c r="AK73" s="25">
        <v>3.3637000000000001</v>
      </c>
      <c r="AL73" s="25">
        <v>3.3637000000000001</v>
      </c>
    </row>
    <row r="74" spans="1:38" s="16" customFormat="1" x14ac:dyDescent="0.3">
      <c r="B74" s="16" t="s">
        <v>8</v>
      </c>
      <c r="C74" s="209">
        <v>1.479616485</v>
      </c>
      <c r="D74" s="209">
        <v>1.4566555050000001</v>
      </c>
      <c r="E74" s="209">
        <v>1.4566555050000001</v>
      </c>
      <c r="F74" s="209">
        <v>1.4566555050000001</v>
      </c>
      <c r="G74" s="209">
        <v>1.4567000000000001</v>
      </c>
      <c r="H74" s="209">
        <v>1.2830999999999999</v>
      </c>
      <c r="I74" s="209">
        <v>1.2830999999999999</v>
      </c>
      <c r="J74" s="209">
        <v>1.2830999999999999</v>
      </c>
      <c r="K74" s="209">
        <v>1.2830999999999999</v>
      </c>
      <c r="L74" s="209">
        <v>1.4262999999999999</v>
      </c>
      <c r="M74" s="209">
        <v>1.4262999999999999</v>
      </c>
      <c r="N74" s="209">
        <v>1.4262999999999999</v>
      </c>
      <c r="O74" s="225">
        <v>1.4262999999999999</v>
      </c>
      <c r="P74" s="225">
        <v>1.7270000000000001</v>
      </c>
      <c r="Q74" s="225">
        <v>0.28999999999999998</v>
      </c>
      <c r="R74" s="225">
        <v>0.28999999999999998</v>
      </c>
      <c r="S74" s="225">
        <v>0.28999999999999998</v>
      </c>
      <c r="T74" s="225">
        <v>0.79420000000000002</v>
      </c>
      <c r="U74" s="225">
        <v>0.79420000000000002</v>
      </c>
      <c r="V74" s="225">
        <v>0.79420000000000002</v>
      </c>
      <c r="W74" s="17">
        <v>0.79420000000000002</v>
      </c>
      <c r="X74" s="173">
        <v>0.30819999999999997</v>
      </c>
      <c r="Y74" s="173">
        <v>0.30819999999999997</v>
      </c>
      <c r="Z74" s="173">
        <v>0.30819999999999997</v>
      </c>
      <c r="AA74" s="173">
        <v>0.30819999999999997</v>
      </c>
      <c r="AB74" s="173">
        <v>0.93320000000000003</v>
      </c>
      <c r="AC74" s="25">
        <v>0.93320000000000003</v>
      </c>
      <c r="AD74" s="25">
        <v>0.93320000000000003</v>
      </c>
      <c r="AE74" s="25">
        <v>1.7962</v>
      </c>
      <c r="AF74" s="25">
        <v>1.4738</v>
      </c>
      <c r="AG74" s="25">
        <v>1.4738</v>
      </c>
      <c r="AH74" s="25">
        <v>1.4738</v>
      </c>
      <c r="AI74" s="25">
        <v>1.7356</v>
      </c>
      <c r="AJ74" s="25">
        <v>1.8289</v>
      </c>
      <c r="AK74" s="25">
        <v>1.8289</v>
      </c>
      <c r="AL74" s="25">
        <v>1.8289</v>
      </c>
    </row>
    <row r="75" spans="1:38" s="16" customFormat="1" x14ac:dyDescent="0.3">
      <c r="B75" s="16" t="s">
        <v>10</v>
      </c>
      <c r="C75" s="209">
        <v>0.51250469457797909</v>
      </c>
      <c r="D75" s="209">
        <v>0.51250469457797909</v>
      </c>
      <c r="E75" s="209">
        <v>0.38</v>
      </c>
      <c r="F75" s="209">
        <v>0.38</v>
      </c>
      <c r="G75" s="209">
        <v>0.38440000000000002</v>
      </c>
      <c r="H75" s="209">
        <v>0.38440000000000002</v>
      </c>
      <c r="I75" s="209">
        <v>0.30659999999999998</v>
      </c>
      <c r="J75" s="209">
        <v>0.30659999999999998</v>
      </c>
      <c r="K75" s="209">
        <v>0.30659999999999998</v>
      </c>
      <c r="L75" s="209">
        <v>0.30659999999999998</v>
      </c>
      <c r="M75" s="209">
        <v>0.39900000000000002</v>
      </c>
      <c r="N75" s="209">
        <v>0.39900000000000002</v>
      </c>
      <c r="O75" s="225">
        <v>0.39900000000000002</v>
      </c>
      <c r="P75" s="225">
        <v>0.39900000000000002</v>
      </c>
      <c r="Q75" s="225">
        <v>0.41439999999999999</v>
      </c>
      <c r="R75" s="225">
        <v>0.41439999999999999</v>
      </c>
      <c r="S75" s="225">
        <v>0.41439999999999999</v>
      </c>
      <c r="T75" s="225">
        <v>0.41439999999999999</v>
      </c>
      <c r="U75" s="225">
        <v>0.41270000000000001</v>
      </c>
      <c r="V75" s="225">
        <v>0.41270000000000001</v>
      </c>
      <c r="W75" s="17">
        <v>0.55420000000000003</v>
      </c>
      <c r="X75" s="173">
        <v>0.55420000000000003</v>
      </c>
      <c r="Y75" s="173">
        <v>0.52210000000000001</v>
      </c>
      <c r="Z75" s="173">
        <v>0.52210000000000001</v>
      </c>
      <c r="AA75" s="173">
        <v>0.52210000000000001</v>
      </c>
      <c r="AB75" s="173">
        <v>0.52210000000000001</v>
      </c>
      <c r="AC75" s="25">
        <v>0.53639999999999999</v>
      </c>
      <c r="AD75" s="25">
        <v>0.53639999999999999</v>
      </c>
      <c r="AE75" s="25">
        <v>0.53639999999999999</v>
      </c>
      <c r="AF75" s="25">
        <v>0.53639999999999999</v>
      </c>
      <c r="AG75" s="25">
        <v>0.57830000000000004</v>
      </c>
      <c r="AH75" s="25">
        <v>0.57830000000000004</v>
      </c>
      <c r="AI75" s="25">
        <v>0.57830000000000004</v>
      </c>
      <c r="AJ75" s="25">
        <v>0.57830000000000004</v>
      </c>
      <c r="AK75" s="25">
        <v>0.63859999999999995</v>
      </c>
      <c r="AL75" s="25">
        <v>0.63859999999999995</v>
      </c>
    </row>
    <row r="76" spans="1:38" s="16" customFormat="1" x14ac:dyDescent="0.3">
      <c r="B76" s="16" t="s">
        <v>19</v>
      </c>
      <c r="C76" s="209">
        <v>0</v>
      </c>
      <c r="D76" s="209">
        <v>0</v>
      </c>
      <c r="E76" s="209">
        <v>0</v>
      </c>
      <c r="F76" s="209">
        <v>0</v>
      </c>
      <c r="G76" s="209">
        <v>8.9999999999999993E-3</v>
      </c>
      <c r="H76" s="209">
        <v>8.9999999999999993E-3</v>
      </c>
      <c r="I76" s="209">
        <v>8.9999999999999993E-3</v>
      </c>
      <c r="J76" s="209">
        <v>8.9999999999999993E-3</v>
      </c>
      <c r="K76" s="209">
        <v>8.8999999999999999E-3</v>
      </c>
      <c r="L76" s="209">
        <v>8.8999999999999999E-3</v>
      </c>
      <c r="M76" s="209">
        <v>0</v>
      </c>
      <c r="N76" s="209">
        <v>0</v>
      </c>
      <c r="O76" s="225">
        <v>0</v>
      </c>
      <c r="P76" s="225">
        <v>0</v>
      </c>
      <c r="Q76" s="225">
        <v>2.6124999999999998</v>
      </c>
      <c r="R76" s="225">
        <v>2.6124999999999998</v>
      </c>
      <c r="S76" s="225">
        <v>2.6124999999999998</v>
      </c>
      <c r="T76" s="225">
        <v>-0.60109999999999997</v>
      </c>
      <c r="U76" s="225">
        <v>0</v>
      </c>
      <c r="V76" s="225">
        <v>0</v>
      </c>
      <c r="W76" s="17">
        <v>0</v>
      </c>
      <c r="X76" s="173">
        <v>0</v>
      </c>
      <c r="Y76" s="173">
        <v>0</v>
      </c>
      <c r="Z76" s="173">
        <v>0</v>
      </c>
      <c r="AA76" s="173">
        <v>0</v>
      </c>
      <c r="AB76" s="173">
        <v>0</v>
      </c>
      <c r="AC76" s="25">
        <v>0</v>
      </c>
      <c r="AD76" s="25">
        <v>0</v>
      </c>
      <c r="AE76" s="25">
        <v>0</v>
      </c>
      <c r="AF76" s="25">
        <v>0</v>
      </c>
      <c r="AG76" s="25">
        <v>0</v>
      </c>
      <c r="AH76" s="25">
        <v>0</v>
      </c>
      <c r="AI76" s="25">
        <v>0</v>
      </c>
      <c r="AJ76" s="25">
        <v>0</v>
      </c>
      <c r="AK76" s="25">
        <v>0</v>
      </c>
      <c r="AL76" s="25">
        <v>0</v>
      </c>
    </row>
    <row r="77" spans="1:38" s="16" customFormat="1" x14ac:dyDescent="0.3">
      <c r="B77" s="16" t="s">
        <v>7</v>
      </c>
      <c r="C77" s="17">
        <f>SUM(C68:C76)</f>
        <v>38.368789108264544</v>
      </c>
      <c r="D77" s="17">
        <f t="shared" ref="D77:J77" si="10">SUM(D68:D76)</f>
        <v>38.294039108264542</v>
      </c>
      <c r="E77" s="17">
        <f t="shared" si="10"/>
        <v>36.53703993131559</v>
      </c>
      <c r="F77" s="17">
        <f t="shared" si="10"/>
        <v>35.687039931315589</v>
      </c>
      <c r="G77" s="17">
        <f t="shared" si="10"/>
        <v>31.176700000000004</v>
      </c>
      <c r="H77" s="17">
        <f t="shared" si="10"/>
        <v>34.202099999999994</v>
      </c>
      <c r="I77" s="17">
        <f t="shared" si="10"/>
        <v>34.101700000000001</v>
      </c>
      <c r="J77" s="17">
        <f t="shared" si="10"/>
        <v>35.576099999999997</v>
      </c>
      <c r="K77" s="17">
        <f t="shared" ref="K77:L77" si="11">SUM(K68:K76)</f>
        <v>35.7607</v>
      </c>
      <c r="L77" s="17">
        <f t="shared" si="11"/>
        <v>35.744099999999996</v>
      </c>
      <c r="M77" s="17">
        <f t="shared" ref="M77:N77" si="12">SUM(M68:M76)</f>
        <v>36.592300000000002</v>
      </c>
      <c r="N77" s="17">
        <f t="shared" si="12"/>
        <v>37.629100000000001</v>
      </c>
      <c r="O77" s="17">
        <f t="shared" ref="O77:P77" si="13">SUM(O68:O76)</f>
        <v>39.113399999999999</v>
      </c>
      <c r="P77" s="17">
        <f t="shared" si="13"/>
        <v>41.168100000000003</v>
      </c>
      <c r="Q77" s="17">
        <f t="shared" ref="Q77:U77" si="14">SUM(Q68:Q76)</f>
        <v>41.883099999999999</v>
      </c>
      <c r="R77" s="17">
        <f t="shared" si="14"/>
        <v>43.221999999999994</v>
      </c>
      <c r="S77" s="17">
        <f t="shared" si="14"/>
        <v>42.5777</v>
      </c>
      <c r="T77" s="17">
        <f t="shared" si="14"/>
        <v>47.017099999999999</v>
      </c>
      <c r="U77" s="17">
        <f t="shared" si="14"/>
        <v>44.158600000000007</v>
      </c>
      <c r="V77" s="17">
        <f t="shared" ref="V77:AA77" si="15">SUM(V68:V76)</f>
        <v>46.329599999999999</v>
      </c>
      <c r="W77" s="17">
        <f t="shared" si="15"/>
        <v>43.410800000000002</v>
      </c>
      <c r="X77" s="173">
        <f t="shared" si="15"/>
        <v>34.927399999999999</v>
      </c>
      <c r="Y77" s="173">
        <f t="shared" si="15"/>
        <v>37.5991</v>
      </c>
      <c r="Z77" s="173">
        <f t="shared" si="15"/>
        <v>37.338100000000011</v>
      </c>
      <c r="AA77" s="173">
        <f t="shared" si="15"/>
        <v>41.567100000000003</v>
      </c>
      <c r="AB77" s="173">
        <f t="shared" ref="AB77:AC77" si="16">SUM(AB68:AB76)</f>
        <v>43.946000000000005</v>
      </c>
      <c r="AC77" s="173">
        <f t="shared" si="16"/>
        <v>45.510300000000008</v>
      </c>
      <c r="AD77" s="173">
        <f t="shared" ref="AD77:AE77" si="17">SUM(AD68:AD76)</f>
        <v>49.4193</v>
      </c>
      <c r="AE77" s="105">
        <f t="shared" si="17"/>
        <v>52.557400000000001</v>
      </c>
      <c r="AF77" s="105">
        <f t="shared" ref="AF77:AG77" si="18">SUM(AF68:AF76)</f>
        <v>62.266599999999997</v>
      </c>
      <c r="AG77" s="105">
        <f t="shared" si="18"/>
        <v>58.433299999999996</v>
      </c>
      <c r="AH77" s="105">
        <f t="shared" ref="AH77:AI77" si="19">SUM(AH68:AH76)</f>
        <v>59.1494</v>
      </c>
      <c r="AI77" s="105">
        <f t="shared" si="19"/>
        <v>55.7517</v>
      </c>
      <c r="AJ77" s="105">
        <f t="shared" ref="AJ77:AK77" si="20">SUM(AJ68:AJ76)</f>
        <v>52.633000000000003</v>
      </c>
      <c r="AK77" s="105">
        <f t="shared" si="20"/>
        <v>54.014600000000002</v>
      </c>
      <c r="AL77" s="105">
        <f t="shared" ref="AL77" si="21">SUM(AL68:AL76)</f>
        <v>58.640499999999996</v>
      </c>
    </row>
    <row r="78" spans="1:38" s="16" customFormat="1" x14ac:dyDescent="0.3">
      <c r="B78" s="16" t="s">
        <v>38</v>
      </c>
      <c r="C78" s="17">
        <f>C75+C76</f>
        <v>0.51250469457797909</v>
      </c>
      <c r="D78" s="17">
        <f t="shared" ref="D78:J78" si="22">D75+D76</f>
        <v>0.51250469457797909</v>
      </c>
      <c r="E78" s="17">
        <f t="shared" si="22"/>
        <v>0.38</v>
      </c>
      <c r="F78" s="17">
        <f t="shared" si="22"/>
        <v>0.38</v>
      </c>
      <c r="G78" s="17">
        <f t="shared" si="22"/>
        <v>0.39340000000000003</v>
      </c>
      <c r="H78" s="17">
        <f t="shared" si="22"/>
        <v>0.39340000000000003</v>
      </c>
      <c r="I78" s="17">
        <f t="shared" si="22"/>
        <v>0.31559999999999999</v>
      </c>
      <c r="J78" s="17">
        <f t="shared" si="22"/>
        <v>0.31559999999999999</v>
      </c>
      <c r="K78" s="17">
        <f t="shared" ref="K78:L78" si="23">K75+K76</f>
        <v>0.3155</v>
      </c>
      <c r="L78" s="17">
        <f t="shared" si="23"/>
        <v>0.3155</v>
      </c>
      <c r="M78" s="17">
        <f t="shared" ref="M78:N78" si="24">M75+M76</f>
        <v>0.39900000000000002</v>
      </c>
      <c r="N78" s="17">
        <f t="shared" si="24"/>
        <v>0.39900000000000002</v>
      </c>
      <c r="O78" s="17">
        <f t="shared" ref="O78:P78" si="25">O75+O76</f>
        <v>0.39900000000000002</v>
      </c>
      <c r="P78" s="17">
        <f t="shared" si="25"/>
        <v>0.39900000000000002</v>
      </c>
      <c r="Q78" s="17">
        <f t="shared" ref="Q78:U78" si="26">Q75+Q76</f>
        <v>3.0268999999999999</v>
      </c>
      <c r="R78" s="17">
        <f t="shared" si="26"/>
        <v>3.0268999999999999</v>
      </c>
      <c r="S78" s="17">
        <f t="shared" si="26"/>
        <v>3.0268999999999999</v>
      </c>
      <c r="T78" s="17">
        <f t="shared" si="26"/>
        <v>-0.18669999999999998</v>
      </c>
      <c r="U78" s="17">
        <f t="shared" si="26"/>
        <v>0.41270000000000001</v>
      </c>
      <c r="V78" s="17">
        <f t="shared" ref="V78:Y78" si="27">V75+V76</f>
        <v>0.41270000000000001</v>
      </c>
      <c r="W78" s="17">
        <f t="shared" si="27"/>
        <v>0.55420000000000003</v>
      </c>
      <c r="X78" s="173">
        <f t="shared" si="27"/>
        <v>0.55420000000000003</v>
      </c>
      <c r="Y78" s="173">
        <f t="shared" si="27"/>
        <v>0.52210000000000001</v>
      </c>
      <c r="Z78" s="173">
        <f t="shared" ref="Z78:AA78" si="28">Z75+Z76</f>
        <v>0.52210000000000001</v>
      </c>
      <c r="AA78" s="173">
        <f t="shared" si="28"/>
        <v>0.52210000000000001</v>
      </c>
      <c r="AB78" s="173">
        <f t="shared" ref="AB78:AC78" si="29">AB75+AB76</f>
        <v>0.52210000000000001</v>
      </c>
      <c r="AC78" s="173">
        <f t="shared" si="29"/>
        <v>0.53639999999999999</v>
      </c>
      <c r="AD78" s="173">
        <f t="shared" ref="AD78:AE78" si="30">AD75+AD76</f>
        <v>0.53639999999999999</v>
      </c>
      <c r="AE78" s="105">
        <f t="shared" si="30"/>
        <v>0.53639999999999999</v>
      </c>
      <c r="AF78" s="105">
        <f t="shared" ref="AF78:AG78" si="31">AF75+AF76</f>
        <v>0.53639999999999999</v>
      </c>
      <c r="AG78" s="105">
        <f t="shared" si="31"/>
        <v>0.57830000000000004</v>
      </c>
      <c r="AH78" s="105">
        <f t="shared" ref="AH78:AI78" si="32">AH75+AH76</f>
        <v>0.57830000000000004</v>
      </c>
      <c r="AI78" s="105">
        <f t="shared" si="32"/>
        <v>0.57830000000000004</v>
      </c>
      <c r="AJ78" s="105">
        <f t="shared" ref="AJ78:AK78" si="33">AJ75+AJ76</f>
        <v>0.57830000000000004</v>
      </c>
      <c r="AK78" s="105">
        <f t="shared" si="33"/>
        <v>0.63859999999999995</v>
      </c>
      <c r="AL78" s="105">
        <f t="shared" ref="AL78" si="34">AL75+AL76</f>
        <v>0.63859999999999995</v>
      </c>
    </row>
    <row r="79" spans="1:38" s="16" customFormat="1" x14ac:dyDescent="0.3">
      <c r="A79" s="16" t="s">
        <v>47</v>
      </c>
      <c r="C79" s="17"/>
      <c r="D79" s="222"/>
      <c r="E79" s="71"/>
      <c r="F79" s="17"/>
      <c r="G79" s="222"/>
      <c r="H79" s="71"/>
      <c r="I79" s="17"/>
      <c r="J79" s="222"/>
      <c r="K79" s="222"/>
      <c r="L79" s="222"/>
      <c r="M79" s="222"/>
      <c r="N79" s="71"/>
      <c r="O79" s="71"/>
      <c r="P79" s="71"/>
      <c r="Q79" s="71"/>
      <c r="R79" s="71"/>
      <c r="S79" s="222"/>
      <c r="T79" s="222"/>
      <c r="U79" s="17"/>
      <c r="V79" s="222"/>
      <c r="W79" s="71"/>
      <c r="X79" s="19"/>
      <c r="Y79" s="222"/>
      <c r="Z79" s="222"/>
      <c r="AA79" s="222"/>
    </row>
    <row r="80" spans="1:38" s="16" customFormat="1" x14ac:dyDescent="0.3">
      <c r="A80" s="220" t="s">
        <v>21</v>
      </c>
      <c r="C80" s="17"/>
      <c r="D80" s="222"/>
      <c r="E80" s="71"/>
      <c r="F80" s="17"/>
      <c r="G80" s="222"/>
      <c r="H80" s="71"/>
      <c r="I80" s="17"/>
      <c r="J80" s="222"/>
      <c r="K80" s="222"/>
      <c r="L80" s="222"/>
      <c r="M80" s="222"/>
      <c r="N80" s="71"/>
      <c r="O80" s="71"/>
      <c r="P80" s="71"/>
      <c r="Q80" s="71"/>
      <c r="R80" s="71"/>
      <c r="S80" s="222"/>
      <c r="T80" s="222"/>
      <c r="U80" s="17"/>
      <c r="V80" s="222"/>
      <c r="W80" s="71"/>
      <c r="X80" s="19"/>
      <c r="Y80" s="222"/>
      <c r="Z80" s="222"/>
      <c r="AA80" s="222"/>
    </row>
    <row r="81" spans="1:38" s="16" customFormat="1" x14ac:dyDescent="0.3">
      <c r="B81" s="16" t="s">
        <v>0</v>
      </c>
      <c r="C81" s="5">
        <f>C68/C$77</f>
        <v>0.48909676854959783</v>
      </c>
      <c r="D81" s="5">
        <f t="shared" ref="D81:J81" si="35">D68/D$77</f>
        <v>0.49813509651157001</v>
      </c>
      <c r="E81" s="5">
        <f t="shared" si="35"/>
        <v>0.47595536016849516</v>
      </c>
      <c r="F81" s="5">
        <f t="shared" si="35"/>
        <v>0.47440191264346987</v>
      </c>
      <c r="G81" s="5">
        <f t="shared" si="35"/>
        <v>0.39381653606699873</v>
      </c>
      <c r="H81" s="5">
        <f t="shared" si="35"/>
        <v>0.43992620336178195</v>
      </c>
      <c r="I81" s="5">
        <f t="shared" si="35"/>
        <v>0.44699824348932748</v>
      </c>
      <c r="J81" s="5">
        <f t="shared" si="35"/>
        <v>0.47349203538330509</v>
      </c>
      <c r="K81" s="5">
        <f t="shared" ref="K81:L81" si="36">K68/K$77</f>
        <v>0.46298031078809976</v>
      </c>
      <c r="L81" s="5">
        <f t="shared" si="36"/>
        <v>0.4670225295922964</v>
      </c>
      <c r="M81" s="5">
        <f t="shared" ref="M81" si="37">M68/M$77</f>
        <v>0.46222839231204382</v>
      </c>
      <c r="N81" s="5">
        <f t="shared" ref="N81:AH91" si="38">IF(N68,N68/N$77,"")</f>
        <v>0.47490107390291025</v>
      </c>
      <c r="O81" s="5">
        <f t="shared" ref="O81:P81" si="39">IF(O68,O68/O$77,"")</f>
        <v>0.49457474931864787</v>
      </c>
      <c r="P81" s="5">
        <f t="shared" si="39"/>
        <v>0.50982192522851422</v>
      </c>
      <c r="Q81" s="5">
        <f t="shared" ref="Q81:R81" si="40">IF(Q68,Q68/Q$77,"")</f>
        <v>0.49841344122092207</v>
      </c>
      <c r="R81" s="5">
        <f t="shared" si="40"/>
        <v>0.51958724723520433</v>
      </c>
      <c r="S81" s="5">
        <f t="shared" si="38"/>
        <v>0.50025952552627317</v>
      </c>
      <c r="T81" s="5">
        <f t="shared" si="38"/>
        <v>0.4875672893479181</v>
      </c>
      <c r="U81" s="5">
        <f t="shared" si="38"/>
        <v>0.46263694954097273</v>
      </c>
      <c r="V81" s="5">
        <f t="shared" si="38"/>
        <v>0.49317283119215366</v>
      </c>
      <c r="W81" s="5">
        <f t="shared" si="38"/>
        <v>0.44861647332000326</v>
      </c>
      <c r="X81" s="2">
        <f t="shared" si="38"/>
        <v>0.3512714945859125</v>
      </c>
      <c r="Y81" s="5">
        <f t="shared" si="38"/>
        <v>0.39666109029205487</v>
      </c>
      <c r="Z81" s="5">
        <f t="shared" ref="Z81:AA81" si="41">IF(Z68,Z68/Z$77,"")</f>
        <v>0.41373288946143472</v>
      </c>
      <c r="AA81" s="5">
        <f t="shared" si="41"/>
        <v>0.4434252088791375</v>
      </c>
      <c r="AB81" s="5">
        <f t="shared" si="38"/>
        <v>0.46979019706002811</v>
      </c>
      <c r="AC81" s="5">
        <f t="shared" si="38"/>
        <v>0.48493198243035091</v>
      </c>
      <c r="AD81" s="5">
        <f t="shared" si="38"/>
        <v>0.51947316129528343</v>
      </c>
      <c r="AE81" s="5">
        <f t="shared" si="38"/>
        <v>0.5126547355843325</v>
      </c>
      <c r="AF81" s="5">
        <f t="shared" si="38"/>
        <v>0.59150330996071732</v>
      </c>
      <c r="AG81" s="5">
        <f t="shared" ref="AG81:AH81" si="42">IF(AG68,AG68/AG$77,"")</f>
        <v>0.57290962516236454</v>
      </c>
      <c r="AH81" s="5">
        <f t="shared" si="42"/>
        <v>0.57695090736338828</v>
      </c>
      <c r="AI81" s="5">
        <f t="shared" ref="AI81:AJ81" si="43">IF(AI68,AI68/AI$77,"")</f>
        <v>0.54782006647330928</v>
      </c>
      <c r="AJ81" s="5">
        <f t="shared" si="43"/>
        <v>0.5268538749453765</v>
      </c>
      <c r="AK81" s="5">
        <f t="shared" ref="AK81:AL81" si="44">IF(AK68,AK68/AK$77,"")</f>
        <v>0.54475086365538206</v>
      </c>
      <c r="AL81" s="5">
        <f t="shared" si="44"/>
        <v>0.57494393806328403</v>
      </c>
    </row>
    <row r="82" spans="1:38" s="16" customFormat="1" x14ac:dyDescent="0.3">
      <c r="B82" s="16" t="s">
        <v>1</v>
      </c>
      <c r="C82" s="5">
        <f t="shared" ref="C82:J91" si="45">C69/C$77</f>
        <v>6.1205921297262232E-2</v>
      </c>
      <c r="D82" s="5">
        <f t="shared" si="45"/>
        <v>5.206281576344389E-2</v>
      </c>
      <c r="E82" s="5">
        <f t="shared" si="45"/>
        <v>6.0212869026491624E-2</v>
      </c>
      <c r="F82" s="5">
        <f t="shared" si="45"/>
        <v>5.2960402533736448E-2</v>
      </c>
      <c r="G82" s="5">
        <f t="shared" si="45"/>
        <v>7.7692635846641878E-2</v>
      </c>
      <c r="H82" s="5">
        <f t="shared" si="45"/>
        <v>7.5547992667116939E-2</v>
      </c>
      <c r="I82" s="5">
        <f t="shared" si="45"/>
        <v>6.9530258022327332E-2</v>
      </c>
      <c r="J82" s="5">
        <f t="shared" si="45"/>
        <v>5.9390995640331568E-2</v>
      </c>
      <c r="K82" s="5">
        <f t="shared" ref="K82:L82" si="46">K69/K$77</f>
        <v>7.185821306629904E-2</v>
      </c>
      <c r="L82" s="5">
        <f t="shared" si="46"/>
        <v>6.3635676936893093E-2</v>
      </c>
      <c r="M82" s="5">
        <f t="shared" ref="M82" si="47">M69/M$77</f>
        <v>7.5034911716399338E-2</v>
      </c>
      <c r="N82" s="5">
        <f t="shared" ref="N82:Y82" si="48">IF(N69,N69/N$77,"")</f>
        <v>7.2664506990600355E-2</v>
      </c>
      <c r="O82" s="5">
        <f t="shared" ref="O82:P82" si="49">IF(O69,O69/O$77,"")</f>
        <v>6.6787852756344371E-2</v>
      </c>
      <c r="P82" s="5">
        <f t="shared" si="49"/>
        <v>6.1693398529443909E-2</v>
      </c>
      <c r="Q82" s="5">
        <f t="shared" ref="Q82:R82" si="50">IF(Q69,Q69/Q$77,"")</f>
        <v>5.0476206393509561E-2</v>
      </c>
      <c r="R82" s="5">
        <f t="shared" si="50"/>
        <v>4.0523344593031335E-2</v>
      </c>
      <c r="S82" s="5">
        <f t="shared" si="48"/>
        <v>5.4540287521402046E-2</v>
      </c>
      <c r="T82" s="5">
        <f t="shared" si="38"/>
        <v>5.106439997362662E-2</v>
      </c>
      <c r="U82" s="5">
        <f t="shared" si="48"/>
        <v>3.8305109310530674E-2</v>
      </c>
      <c r="V82" s="5">
        <f t="shared" si="48"/>
        <v>2.6991383478380992E-2</v>
      </c>
      <c r="W82" s="5">
        <f t="shared" si="48"/>
        <v>4.2086301104794194E-2</v>
      </c>
      <c r="X82" s="2">
        <f t="shared" si="38"/>
        <v>5.1226257894947808E-2</v>
      </c>
      <c r="Y82" s="5">
        <f t="shared" si="48"/>
        <v>4.2809535334622367E-2</v>
      </c>
      <c r="Z82" s="5">
        <f t="shared" ref="Z82:AA82" si="51">IF(Z69,Z69/Z$77,"")</f>
        <v>2.2440884779889703E-2</v>
      </c>
      <c r="AA82" s="5">
        <f t="shared" si="51"/>
        <v>4.1073348874470429E-2</v>
      </c>
      <c r="AB82" s="5">
        <f t="shared" si="38"/>
        <v>2.3581213307240702E-2</v>
      </c>
      <c r="AC82" s="5">
        <f t="shared" si="38"/>
        <v>2.2493809093765586E-2</v>
      </c>
      <c r="AD82" s="5">
        <f t="shared" si="38"/>
        <v>1.9886967237496282E-2</v>
      </c>
      <c r="AE82" s="5">
        <f t="shared" si="38"/>
        <v>3.2484483631229855E-2</v>
      </c>
      <c r="AF82" s="5">
        <f t="shared" si="38"/>
        <v>1.5884920647666646E-2</v>
      </c>
      <c r="AG82" s="5">
        <f t="shared" ref="AG82:AH82" si="52">IF(AG69,AG69/AG$77,"")</f>
        <v>1.3853402084085616E-2</v>
      </c>
      <c r="AH82" s="5">
        <f t="shared" si="52"/>
        <v>1.3739784342698319E-2</v>
      </c>
      <c r="AI82" s="5">
        <f t="shared" ref="AI82:AJ82" si="53">IF(AI69,AI69/AI$77,"")</f>
        <v>1.8645171358003435E-2</v>
      </c>
      <c r="AJ82" s="5">
        <f t="shared" si="53"/>
        <v>1.7414929796895483E-2</v>
      </c>
      <c r="AK82" s="5">
        <f t="shared" ref="AK82:AL82" si="54">IF(AK69,AK69/AK$77,"")</f>
        <v>7.8145538428498959E-3</v>
      </c>
      <c r="AL82" s="5">
        <f t="shared" si="54"/>
        <v>5.9088854972246148E-3</v>
      </c>
    </row>
    <row r="83" spans="1:38" s="16" customFormat="1" x14ac:dyDescent="0.3">
      <c r="B83" s="16" t="s">
        <v>3</v>
      </c>
      <c r="C83" s="5">
        <f t="shared" si="45"/>
        <v>0.26105669377706936</v>
      </c>
      <c r="D83" s="5">
        <f t="shared" si="45"/>
        <v>0.26156627668642679</v>
      </c>
      <c r="E83" s="5">
        <f t="shared" si="45"/>
        <v>0.27424224892974819</v>
      </c>
      <c r="F83" s="5">
        <f t="shared" si="45"/>
        <v>0.28077419755980909</v>
      </c>
      <c r="G83" s="5">
        <f t="shared" si="45"/>
        <v>0.32127839059297486</v>
      </c>
      <c r="H83" s="5">
        <f t="shared" si="45"/>
        <v>0.29285921039936152</v>
      </c>
      <c r="I83" s="5">
        <f t="shared" si="45"/>
        <v>0.29372142737752077</v>
      </c>
      <c r="J83" s="5">
        <f t="shared" si="45"/>
        <v>0.28154856771821535</v>
      </c>
      <c r="K83" s="5">
        <f t="shared" ref="K83:L83" si="55">K70/K$77</f>
        <v>0.28009518829329405</v>
      </c>
      <c r="L83" s="5">
        <f t="shared" si="55"/>
        <v>0.28022526794631847</v>
      </c>
      <c r="M83" s="5">
        <f t="shared" ref="M83" si="56">M70/M$77</f>
        <v>0.27372971909390775</v>
      </c>
      <c r="N83" s="5">
        <f t="shared" si="38"/>
        <v>0.26618760480585507</v>
      </c>
      <c r="O83" s="5">
        <f t="shared" ref="O83:P83" si="57">IF(O70,O70/O$77,"")</f>
        <v>0.25608614950375064</v>
      </c>
      <c r="P83" s="5">
        <f t="shared" si="57"/>
        <v>0.243304888979574</v>
      </c>
      <c r="Q83" s="5">
        <f t="shared" ref="Q83:R83" si="58">IF(Q70,Q70/Q$77,"")</f>
        <v>0.239151352216049</v>
      </c>
      <c r="R83" s="5">
        <f t="shared" si="58"/>
        <v>0.23174309379482677</v>
      </c>
      <c r="S83" s="5">
        <f t="shared" si="38"/>
        <v>0.23524990781559363</v>
      </c>
      <c r="T83" s="5">
        <f t="shared" si="38"/>
        <v>0.29593701015162566</v>
      </c>
      <c r="U83" s="5">
        <f t="shared" si="38"/>
        <v>0.31509377561788637</v>
      </c>
      <c r="V83" s="5">
        <f t="shared" si="38"/>
        <v>0.30032851567896118</v>
      </c>
      <c r="W83" s="5">
        <f t="shared" si="38"/>
        <v>0.32052162134768303</v>
      </c>
      <c r="X83" s="2">
        <f t="shared" si="38"/>
        <v>0.39837205174161261</v>
      </c>
      <c r="Y83" s="5">
        <f t="shared" si="38"/>
        <v>0.37006470899569405</v>
      </c>
      <c r="Z83" s="5">
        <f t="shared" ref="Z83:AA83" si="59">IF(Z70,Z70/Z$77,"")</f>
        <v>0.37265152752818154</v>
      </c>
      <c r="AA83" s="5">
        <f t="shared" si="59"/>
        <v>0.33473829061926375</v>
      </c>
      <c r="AB83" s="5">
        <f t="shared" si="38"/>
        <v>0.316618122240932</v>
      </c>
      <c r="AC83" s="5">
        <f t="shared" si="38"/>
        <v>0.30573518522180687</v>
      </c>
      <c r="AD83" s="5">
        <f t="shared" si="38"/>
        <v>0.2815519442808781</v>
      </c>
      <c r="AE83" s="5">
        <f t="shared" si="38"/>
        <v>0.26474102600204724</v>
      </c>
      <c r="AF83" s="5">
        <f t="shared" si="38"/>
        <v>0.2234600893576974</v>
      </c>
      <c r="AG83" s="5">
        <f t="shared" ref="AG83:AH83" si="60">IF(AG70,AG70/AG$77,"")</f>
        <v>0.23811936002245296</v>
      </c>
      <c r="AH83" s="5">
        <f t="shared" si="60"/>
        <v>0.23523653663435301</v>
      </c>
      <c r="AI83" s="5">
        <f t="shared" ref="AI83:AJ83" si="61">IF(AI70,AI70/AI$77,"")</f>
        <v>0.24957265877094331</v>
      </c>
      <c r="AJ83" s="5">
        <f t="shared" si="61"/>
        <v>0.26436076225941896</v>
      </c>
      <c r="AK83" s="5">
        <f>IF(AK70,AK70/AK$77,"")</f>
        <v>0.25759887141624671</v>
      </c>
      <c r="AL83" s="5">
        <f>IF(AL70,AL70/AL$77,"")</f>
        <v>0.23727799046733913</v>
      </c>
    </row>
    <row r="84" spans="1:38" s="16" customFormat="1" x14ac:dyDescent="0.3">
      <c r="B84" s="16" t="s">
        <v>2</v>
      </c>
      <c r="C84" s="5">
        <f t="shared" si="45"/>
        <v>5.9042948024777581E-2</v>
      </c>
      <c r="D84" s="5">
        <f t="shared" si="45"/>
        <v>5.898476463156465E-2</v>
      </c>
      <c r="E84" s="5">
        <f t="shared" si="45"/>
        <v>5.7749615293589684E-2</v>
      </c>
      <c r="F84" s="5">
        <f t="shared" si="45"/>
        <v>5.6883395314013221E-2</v>
      </c>
      <c r="G84" s="5">
        <f t="shared" si="45"/>
        <v>5.2276219099519822E-2</v>
      </c>
      <c r="H84" s="5">
        <f t="shared" si="45"/>
        <v>5.551121129989095E-2</v>
      </c>
      <c r="I84" s="5">
        <f t="shared" si="45"/>
        <v>5.5475240237290217E-2</v>
      </c>
      <c r="J84" s="5">
        <f t="shared" si="45"/>
        <v>5.6858396507767868E-2</v>
      </c>
      <c r="K84" s="5">
        <f t="shared" ref="K84:L84" si="62">K71/K$77</f>
        <v>5.7023492269446634E-2</v>
      </c>
      <c r="L84" s="5">
        <f t="shared" si="62"/>
        <v>5.7008009713491188E-2</v>
      </c>
      <c r="M84" s="5">
        <f t="shared" ref="M84" si="63">M71/M$77</f>
        <v>5.7678801277864462E-2</v>
      </c>
      <c r="N84" s="5">
        <f t="shared" si="38"/>
        <v>5.8537142796399599E-2</v>
      </c>
      <c r="O84" s="5">
        <f t="shared" ref="O84:P84" si="64">IF(O71,O71/O$77,"")</f>
        <v>5.9687984169108289E-2</v>
      </c>
      <c r="P84" s="5">
        <f t="shared" si="64"/>
        <v>6.1144429789084263E-2</v>
      </c>
      <c r="Q84" s="5">
        <f t="shared" ref="Q84:R84" si="65">IF(Q71,Q71/Q$77,"")</f>
        <v>6.1607187624602759E-2</v>
      </c>
      <c r="R84" s="5">
        <f t="shared" si="65"/>
        <v>6.2451992041090192E-2</v>
      </c>
      <c r="S84" s="5">
        <f t="shared" si="38"/>
        <v>6.2051261575895363E-2</v>
      </c>
      <c r="T84" s="5">
        <f t="shared" si="38"/>
        <v>8.3452616175816882E-2</v>
      </c>
      <c r="U84" s="5">
        <f t="shared" si="38"/>
        <v>8.3104989741522584E-2</v>
      </c>
      <c r="V84" s="5">
        <f t="shared" si="38"/>
        <v>8.3374343832020997E-2</v>
      </c>
      <c r="W84" s="5">
        <f t="shared" si="38"/>
        <v>8.2919457830770218E-2</v>
      </c>
      <c r="X84" s="2">
        <f t="shared" si="38"/>
        <v>8.1477579207155426E-2</v>
      </c>
      <c r="Y84" s="5">
        <f t="shared" si="38"/>
        <v>8.2025899556106396E-2</v>
      </c>
      <c r="Z84" s="5">
        <f t="shared" ref="Z84:AA84" si="66">IF(Z71,Z71/Z$77,"")</f>
        <v>8.1977926032658313E-2</v>
      </c>
      <c r="AA84" s="5">
        <f t="shared" si="66"/>
        <v>8.2675962479942064E-2</v>
      </c>
      <c r="AB84" s="5">
        <f t="shared" si="38"/>
        <v>8.3010968006189415E-2</v>
      </c>
      <c r="AC84" s="5">
        <f t="shared" si="38"/>
        <v>8.3203143024765808E-2</v>
      </c>
      <c r="AD84" s="5">
        <f t="shared" si="38"/>
        <v>8.3649505355195233E-2</v>
      </c>
      <c r="AE84" s="5">
        <f t="shared" si="38"/>
        <v>8.3959632706336315E-2</v>
      </c>
      <c r="AF84" s="5">
        <f t="shared" si="38"/>
        <v>8.4722788782429115E-2</v>
      </c>
      <c r="AG84" s="5">
        <f t="shared" ref="AG84:AH84" si="67">IF(AG71,AG71/AG$77,"")</f>
        <v>8.4433020212789631E-2</v>
      </c>
      <c r="AH84" s="5">
        <f t="shared" si="67"/>
        <v>8.4486064102087255E-2</v>
      </c>
      <c r="AI84" s="5">
        <f t="shared" ref="AI84:AJ84" si="68">IF(AI71,AI71/AI$77,"")</f>
        <v>8.4219853385636673E-2</v>
      </c>
      <c r="AJ84" s="5">
        <f t="shared" si="68"/>
        <v>8.3945433473296222E-2</v>
      </c>
      <c r="AK84" s="5">
        <f t="shared" ref="AK84:AL84" si="69">IF(AK71,AK71/AK$77,"")</f>
        <v>8.4042092323186698E-2</v>
      </c>
      <c r="AL84" s="5">
        <f t="shared" si="69"/>
        <v>8.442117649065066E-2</v>
      </c>
    </row>
    <row r="85" spans="1:38" s="16" customFormat="1" x14ac:dyDescent="0.3">
      <c r="B85" s="16" t="s">
        <v>5</v>
      </c>
      <c r="C85" s="5">
        <f t="shared" si="45"/>
        <v>-2.1120105914286438E-2</v>
      </c>
      <c r="D85" s="5">
        <f t="shared" si="45"/>
        <v>-2.1161332380698863E-2</v>
      </c>
      <c r="E85" s="5">
        <f t="shared" si="45"/>
        <v>-2.2178942007694508E-2</v>
      </c>
      <c r="F85" s="5">
        <f t="shared" si="45"/>
        <v>-2.2707203828871713E-2</v>
      </c>
      <c r="G85" s="5">
        <f t="shared" si="45"/>
        <v>-2.5993770989232341E-2</v>
      </c>
      <c r="H85" s="5">
        <f t="shared" si="45"/>
        <v>-2.3694451510287384E-2</v>
      </c>
      <c r="I85" s="5">
        <f t="shared" si="45"/>
        <v>-2.3764211168358175E-2</v>
      </c>
      <c r="J85" s="5">
        <f t="shared" si="45"/>
        <v>-2.2779337813869427E-2</v>
      </c>
      <c r="K85" s="5">
        <f t="shared" ref="K85:L85" si="70">K72/K$77</f>
        <v>-2.2661748791270864E-2</v>
      </c>
      <c r="L85" s="5">
        <f t="shared" si="70"/>
        <v>-2.2672273186344044E-2</v>
      </c>
      <c r="M85" s="5">
        <f t="shared" ref="M85" si="71">M72/M$77</f>
        <v>-2.2146735788676854E-2</v>
      </c>
      <c r="N85" s="5">
        <f t="shared" si="38"/>
        <v>-2.1536523594771068E-2</v>
      </c>
      <c r="O85" s="5">
        <f t="shared" ref="O85:P85" si="72">IF(O72,O72/O$77,"")</f>
        <v>-2.0719241998905746E-2</v>
      </c>
      <c r="P85" s="5">
        <f t="shared" si="72"/>
        <v>-1.9685144565816735E-2</v>
      </c>
      <c r="Q85" s="5">
        <f t="shared" ref="Q85:R85" si="73">IF(Q72,Q72/Q$77,"")</f>
        <v>-1.9349093070952245E-2</v>
      </c>
      <c r="R85" s="5">
        <f t="shared" si="73"/>
        <v>-1.8749710795428257E-2</v>
      </c>
      <c r="S85" s="5">
        <f t="shared" si="38"/>
        <v>-1.9033437691561544E-2</v>
      </c>
      <c r="T85" s="5">
        <f t="shared" si="38"/>
        <v>-2.4842025560912946E-3</v>
      </c>
      <c r="U85" s="5">
        <f t="shared" si="38"/>
        <v>-2.6450113907596703E-3</v>
      </c>
      <c r="V85" s="5">
        <f t="shared" si="38"/>
        <v>-2.5210664456416631E-3</v>
      </c>
      <c r="W85" s="5">
        <f t="shared" si="38"/>
        <v>-2.6905746956978446E-3</v>
      </c>
      <c r="X85" s="2">
        <f t="shared" si="38"/>
        <v>-3.3440794333388689E-3</v>
      </c>
      <c r="Y85" s="5">
        <f t="shared" si="38"/>
        <v>-3.1064573354149436E-3</v>
      </c>
      <c r="Z85" s="5">
        <f t="shared" ref="Z85:AA85" si="74">IF(Z72,Z72/Z$77,"")</f>
        <v>-3.1281720280357051E-3</v>
      </c>
      <c r="AA85" s="5">
        <f t="shared" si="74"/>
        <v>-2.8099145718609186E-3</v>
      </c>
      <c r="AB85" s="5">
        <f t="shared" si="38"/>
        <v>-2.6578073089700994E-3</v>
      </c>
      <c r="AC85" s="5">
        <f t="shared" si="38"/>
        <v>-2.566451989989079E-3</v>
      </c>
      <c r="AD85" s="5">
        <f t="shared" si="38"/>
        <v>-2.363449097822106E-3</v>
      </c>
      <c r="AE85" s="5">
        <f t="shared" si="38"/>
        <v>-2.2223321549391713E-3</v>
      </c>
      <c r="AF85" s="5">
        <f t="shared" si="38"/>
        <v>-1.8758050062152101E-3</v>
      </c>
      <c r="AG85" s="5">
        <f t="shared" ref="AG85:AH85" si="75">IF(AG72,AG72/AG$77,"")</f>
        <v>-1.9988602389390984E-3</v>
      </c>
      <c r="AH85" s="5">
        <f t="shared" si="75"/>
        <v>-1.9746607742428496E-3</v>
      </c>
      <c r="AI85" s="5">
        <f t="shared" ref="AI85:AJ85" si="76">IF(AI72,AI72/AI$77,"")</f>
        <v>-2.0950033810628195E-3</v>
      </c>
      <c r="AJ85" s="5">
        <f t="shared" si="76"/>
        <v>-2.2191400832177531E-3</v>
      </c>
      <c r="AK85" s="5">
        <f t="shared" ref="AK85:AL85" si="77">IF(AK72,AK72/AK$77,"")</f>
        <v>-2.1623783199357211E-3</v>
      </c>
      <c r="AL85" s="5">
        <f t="shared" si="77"/>
        <v>-1.9917974778523376E-3</v>
      </c>
    </row>
    <row r="86" spans="1:38" s="16" customFormat="1" x14ac:dyDescent="0.3">
      <c r="B86" s="16" t="s">
        <v>4</v>
      </c>
      <c r="C86" s="5">
        <f t="shared" si="45"/>
        <v>9.8797418531734155E-2</v>
      </c>
      <c r="D86" s="5">
        <f t="shared" si="45"/>
        <v>9.8990271184711501E-2</v>
      </c>
      <c r="E86" s="5">
        <f t="shared" si="45"/>
        <v>0.10375053160330172</v>
      </c>
      <c r="F86" s="5">
        <f t="shared" si="45"/>
        <v>0.10622167944948162</v>
      </c>
      <c r="G86" s="5">
        <f t="shared" si="45"/>
        <v>0.12158759586486061</v>
      </c>
      <c r="H86" s="5">
        <f t="shared" si="45"/>
        <v>0.1108323757897907</v>
      </c>
      <c r="I86" s="5">
        <f t="shared" si="45"/>
        <v>0.11115868123876523</v>
      </c>
      <c r="J86" s="5">
        <f t="shared" si="45"/>
        <v>0.10655187049732828</v>
      </c>
      <c r="K86" s="5">
        <f t="shared" ref="K86:L86" si="78">K73/K$77</f>
        <v>0.10600184000872466</v>
      </c>
      <c r="L86" s="5">
        <f t="shared" si="78"/>
        <v>0.10605106856795948</v>
      </c>
      <c r="M86" s="5">
        <f t="shared" ref="M86" si="79">M73/M$77</f>
        <v>0.10359283237183779</v>
      </c>
      <c r="N86" s="5">
        <f t="shared" si="38"/>
        <v>0.10073852417410993</v>
      </c>
      <c r="O86" s="5">
        <f t="shared" ref="O86:P86" si="80">IF(O73,O73/O$77,"")</f>
        <v>9.6915635050903282E-2</v>
      </c>
      <c r="P86" s="5">
        <f t="shared" si="80"/>
        <v>9.2078575401828108E-2</v>
      </c>
      <c r="Q86" s="5">
        <f t="shared" ref="Q86:R86" si="81">IF(Q73,Q73/Q$77,"")</f>
        <v>9.0506672142224437E-2</v>
      </c>
      <c r="R86" s="5">
        <f t="shared" si="81"/>
        <v>8.770302160936562E-2</v>
      </c>
      <c r="S86" s="5">
        <f t="shared" si="38"/>
        <v>8.9030173071819291E-2</v>
      </c>
      <c r="T86" s="5">
        <f t="shared" si="38"/>
        <v>7.1542055975379173E-2</v>
      </c>
      <c r="U86" s="5">
        <f t="shared" si="38"/>
        <v>7.6173157663512875E-2</v>
      </c>
      <c r="V86" s="5">
        <f t="shared" si="38"/>
        <v>7.2603691808260817E-2</v>
      </c>
      <c r="W86" s="5">
        <f t="shared" si="38"/>
        <v>7.748532623218185E-2</v>
      </c>
      <c r="X86" s="2">
        <f t="shared" si="38"/>
        <v>9.630547936577015E-2</v>
      </c>
      <c r="Y86" s="5">
        <f t="shared" si="38"/>
        <v>8.9462247766568886E-2</v>
      </c>
      <c r="Z86" s="5">
        <f t="shared" ref="Z86:AA86" si="82">IF(Z73,Z73/Z$77,"")</f>
        <v>9.0087604886161826E-2</v>
      </c>
      <c r="AA86" s="5">
        <f t="shared" si="82"/>
        <v>8.0922171621306271E-2</v>
      </c>
      <c r="AB86" s="5">
        <f t="shared" si="38"/>
        <v>7.6541664770400031E-2</v>
      </c>
      <c r="AC86" s="5">
        <f t="shared" si="38"/>
        <v>7.3910741084985146E-2</v>
      </c>
      <c r="AD86" s="5">
        <f t="shared" si="38"/>
        <v>6.8064501115960768E-2</v>
      </c>
      <c r="AE86" s="5">
        <f t="shared" si="38"/>
        <v>6.4000502307952831E-2</v>
      </c>
      <c r="AF86" s="5">
        <f t="shared" si="38"/>
        <v>5.4020935782586495E-2</v>
      </c>
      <c r="AG86" s="5">
        <f t="shared" ref="AG86:AH86" si="83">IF(AG73,AG73/AG$77,"")</f>
        <v>5.7564778987324018E-2</v>
      </c>
      <c r="AH86" s="5">
        <f t="shared" si="83"/>
        <v>5.6867863410279731E-2</v>
      </c>
      <c r="AI86" s="5">
        <f t="shared" ref="AI86:AJ86" si="84">IF(AI73,AI73/AI$77,"")</f>
        <v>6.0333586240419575E-2</v>
      </c>
      <c r="AJ86" s="5">
        <f t="shared" si="84"/>
        <v>6.3908574468489354E-2</v>
      </c>
      <c r="AK86" s="5">
        <f t="shared" ref="AK86:AL86" si="85">IF(AK73,AK73/AK$77,"")</f>
        <v>6.2273903722326926E-2</v>
      </c>
      <c r="AL86" s="5">
        <f t="shared" si="85"/>
        <v>5.7361379933663602E-2</v>
      </c>
    </row>
    <row r="87" spans="1:38" s="16" customFormat="1" x14ac:dyDescent="0.3">
      <c r="B87" s="16" t="s">
        <v>8</v>
      </c>
      <c r="C87" s="5">
        <f t="shared" si="45"/>
        <v>3.8563022690786306E-2</v>
      </c>
      <c r="D87" s="5">
        <f t="shared" si="45"/>
        <v>3.8038701033384269E-2</v>
      </c>
      <c r="E87" s="5">
        <f t="shared" si="45"/>
        <v>3.9867912336037731E-2</v>
      </c>
      <c r="F87" s="5">
        <f t="shared" si="45"/>
        <v>4.0817493067610136E-2</v>
      </c>
      <c r="G87" s="5">
        <f t="shared" si="45"/>
        <v>4.6723995804559174E-2</v>
      </c>
      <c r="H87" s="5">
        <f t="shared" si="45"/>
        <v>3.7515240292262761E-2</v>
      </c>
      <c r="I87" s="5">
        <f t="shared" si="45"/>
        <v>3.7625690214857323E-2</v>
      </c>
      <c r="J87" s="5">
        <f t="shared" si="45"/>
        <v>3.6066347913346321E-2</v>
      </c>
      <c r="K87" s="5">
        <f t="shared" ref="K87:L87" si="86">K74/K$77</f>
        <v>3.5880170130897886E-2</v>
      </c>
      <c r="L87" s="5">
        <f t="shared" si="86"/>
        <v>3.9903088901385123E-2</v>
      </c>
      <c r="M87" s="5">
        <f t="shared" ref="M87" si="87">M74/M$77</f>
        <v>3.8978145675456308E-2</v>
      </c>
      <c r="N87" s="5">
        <f t="shared" si="38"/>
        <v>3.7904175226088313E-2</v>
      </c>
      <c r="O87" s="5">
        <f t="shared" ref="O87:P87" si="88">IF(O74,O74/O$77,"")</f>
        <v>3.6465763651331765E-2</v>
      </c>
      <c r="P87" s="5">
        <f t="shared" si="88"/>
        <v>4.1949956398279246E-2</v>
      </c>
      <c r="Q87" s="5">
        <f t="shared" ref="Q87:R87" si="89">IF(Q74,Q74/Q$77,"")</f>
        <v>6.9240337988353291E-3</v>
      </c>
      <c r="R87" s="5">
        <f t="shared" si="89"/>
        <v>6.7095460645041878E-3</v>
      </c>
      <c r="S87" s="5">
        <f t="shared" si="38"/>
        <v>6.8110771601096343E-3</v>
      </c>
      <c r="T87" s="5">
        <f t="shared" si="38"/>
        <v>1.6891726627120771E-2</v>
      </c>
      <c r="U87" s="5">
        <f t="shared" si="38"/>
        <v>1.7985171631347007E-2</v>
      </c>
      <c r="V87" s="5">
        <f t="shared" si="38"/>
        <v>1.7142388451443571E-2</v>
      </c>
      <c r="W87" s="5">
        <f t="shared" si="38"/>
        <v>1.8294986501055037E-2</v>
      </c>
      <c r="X87" s="2">
        <f t="shared" si="38"/>
        <v>8.8240178198205413E-3</v>
      </c>
      <c r="Y87" s="5">
        <f t="shared" si="38"/>
        <v>8.1970047155384036E-3</v>
      </c>
      <c r="Z87" s="5">
        <f t="shared" ref="Z87:AA87" si="90">IF(Z74,Z74/Z$77,"")</f>
        <v>8.2543032452106532E-3</v>
      </c>
      <c r="AA87" s="5">
        <f t="shared" si="90"/>
        <v>7.4145177315713615E-3</v>
      </c>
      <c r="AB87" s="5">
        <f t="shared" si="38"/>
        <v>2.1235152232285077E-2</v>
      </c>
      <c r="AC87" s="5">
        <f t="shared" si="38"/>
        <v>2.0505248262481238E-2</v>
      </c>
      <c r="AD87" s="5">
        <f t="shared" si="38"/>
        <v>1.8883310771297852E-2</v>
      </c>
      <c r="AE87" s="5">
        <f t="shared" si="38"/>
        <v>3.4175967608747769E-2</v>
      </c>
      <c r="AF87" s="5">
        <f t="shared" si="38"/>
        <v>2.3669190223972403E-2</v>
      </c>
      <c r="AG87" s="5">
        <f t="shared" ref="AG87:AH87" si="91">IF(AG74,AG74/AG$77,"")</f>
        <v>2.5221919693051736E-2</v>
      </c>
      <c r="AH87" s="5">
        <f t="shared" si="91"/>
        <v>2.4916567201019792E-2</v>
      </c>
      <c r="AI87" s="5">
        <f t="shared" ref="AI87:AJ87" si="92">IF(AI74,AI74/AI$77,"")</f>
        <v>3.1130889282299911E-2</v>
      </c>
      <c r="AJ87" s="5">
        <f t="shared" si="92"/>
        <v>3.4748161799631409E-2</v>
      </c>
      <c r="AK87" s="5">
        <f t="shared" ref="AK87:AL87" si="93">IF(AK74,AK74/AK$77,"")</f>
        <v>3.3859363949746916E-2</v>
      </c>
      <c r="AL87" s="5">
        <f t="shared" si="93"/>
        <v>3.1188342527775175E-2</v>
      </c>
    </row>
    <row r="88" spans="1:38" s="16" customFormat="1" x14ac:dyDescent="0.3">
      <c r="B88" s="16" t="s">
        <v>10</v>
      </c>
      <c r="C88" s="5">
        <f t="shared" si="45"/>
        <v>1.3357333043058866E-2</v>
      </c>
      <c r="D88" s="5">
        <f t="shared" si="45"/>
        <v>1.3383406569597705E-2</v>
      </c>
      <c r="E88" s="5">
        <f t="shared" si="45"/>
        <v>1.040040465003037E-2</v>
      </c>
      <c r="F88" s="5">
        <f t="shared" si="45"/>
        <v>1.0648123260751244E-2</v>
      </c>
      <c r="G88" s="5">
        <f t="shared" si="45"/>
        <v>1.2329720592622053E-2</v>
      </c>
      <c r="H88" s="5">
        <f t="shared" si="45"/>
        <v>1.1239075963171854E-2</v>
      </c>
      <c r="I88" s="5">
        <f t="shared" si="45"/>
        <v>8.9907541266271169E-3</v>
      </c>
      <c r="J88" s="5">
        <f t="shared" si="45"/>
        <v>8.6181453279027213E-3</v>
      </c>
      <c r="K88" s="5">
        <f t="shared" ref="K88:L88" si="94">K75/K$77</f>
        <v>8.5736576744862378E-3</v>
      </c>
      <c r="L88" s="5">
        <f t="shared" si="94"/>
        <v>8.577639386640034E-3</v>
      </c>
      <c r="M88" s="5">
        <f t="shared" ref="M88" si="95">M75/M$77</f>
        <v>1.0903933341167404E-2</v>
      </c>
      <c r="N88" s="5">
        <f t="shared" si="38"/>
        <v>1.0603495698807572E-2</v>
      </c>
      <c r="O88" s="5">
        <f t="shared" ref="O88:P88" si="96">IF(O75,O75/O$77,"")</f>
        <v>1.0201107548819586E-2</v>
      </c>
      <c r="P88" s="5">
        <f t="shared" si="96"/>
        <v>9.691970239092889E-3</v>
      </c>
      <c r="Q88" s="5">
        <f t="shared" ref="Q88:R88" si="97">IF(Q75,Q75/Q$77,"")</f>
        <v>9.8942055387495204E-3</v>
      </c>
      <c r="R88" s="5">
        <f t="shared" si="97"/>
        <v>9.5877099625190886E-3</v>
      </c>
      <c r="S88" s="5">
        <f t="shared" si="38"/>
        <v>9.732794397067009E-3</v>
      </c>
      <c r="T88" s="5">
        <f t="shared" si="38"/>
        <v>8.8138145483239068E-3</v>
      </c>
      <c r="U88" s="5">
        <f t="shared" si="38"/>
        <v>9.3458578849872943E-3</v>
      </c>
      <c r="V88" s="5">
        <f t="shared" si="38"/>
        <v>8.9079120044205009E-3</v>
      </c>
      <c r="W88" s="5">
        <f t="shared" si="38"/>
        <v>1.2766408359210151E-2</v>
      </c>
      <c r="X88" s="2">
        <f t="shared" si="38"/>
        <v>1.5867198818119873E-2</v>
      </c>
      <c r="Y88" s="5">
        <f t="shared" si="38"/>
        <v>1.3885970674829983E-2</v>
      </c>
      <c r="Z88" s="5">
        <f t="shared" ref="Z88:AA88" si="98">IF(Z75,Z75/Z$77,"")</f>
        <v>1.3983036094498644E-2</v>
      </c>
      <c r="AA88" s="5">
        <f t="shared" si="98"/>
        <v>1.2560414366169398E-2</v>
      </c>
      <c r="AB88" s="5">
        <f t="shared" si="38"/>
        <v>1.1880489691894596E-2</v>
      </c>
      <c r="AC88" s="5">
        <f t="shared" si="38"/>
        <v>1.1786342871833408E-2</v>
      </c>
      <c r="AD88" s="5">
        <f t="shared" si="38"/>
        <v>1.0854059041710424E-2</v>
      </c>
      <c r="AE88" s="5">
        <f t="shared" si="38"/>
        <v>1.0205984314292564E-2</v>
      </c>
      <c r="AF88" s="5">
        <f t="shared" si="38"/>
        <v>8.6145702511458786E-3</v>
      </c>
      <c r="AG88" s="5">
        <f t="shared" ref="AG88:AH88" si="99">IF(AG75,AG75/AG$77,"")</f>
        <v>9.8967540768705523E-3</v>
      </c>
      <c r="AH88" s="5">
        <f t="shared" si="99"/>
        <v>9.7769377204164377E-3</v>
      </c>
      <c r="AI88" s="5">
        <f t="shared" ref="AI88:AJ88" si="100">IF(AI75,AI75/AI$77,"")</f>
        <v>1.0372777870450588E-2</v>
      </c>
      <c r="AJ88" s="5">
        <f t="shared" si="100"/>
        <v>1.0987403340109817E-2</v>
      </c>
      <c r="AK88" s="5">
        <f t="shared" ref="AK88:AL88" si="101">IF(AK75,AK75/AK$77,"")</f>
        <v>1.1822729410196501E-2</v>
      </c>
      <c r="AL88" s="5">
        <f t="shared" si="101"/>
        <v>1.0890084497915262E-2</v>
      </c>
    </row>
    <row r="89" spans="1:38" s="16" customFormat="1" x14ac:dyDescent="0.3">
      <c r="B89" s="16" t="s">
        <v>19</v>
      </c>
      <c r="C89" s="5">
        <f t="shared" si="45"/>
        <v>0</v>
      </c>
      <c r="D89" s="5">
        <f t="shared" si="45"/>
        <v>0</v>
      </c>
      <c r="E89" s="5">
        <f t="shared" si="45"/>
        <v>0</v>
      </c>
      <c r="F89" s="5">
        <f t="shared" si="45"/>
        <v>0</v>
      </c>
      <c r="G89" s="5">
        <f t="shared" si="45"/>
        <v>2.8867712105514691E-4</v>
      </c>
      <c r="H89" s="5">
        <f t="shared" si="45"/>
        <v>2.6314173691089146E-4</v>
      </c>
      <c r="I89" s="5">
        <f t="shared" si="45"/>
        <v>2.6391646164267466E-4</v>
      </c>
      <c r="J89" s="5">
        <f t="shared" si="45"/>
        <v>2.5297882567229123E-4</v>
      </c>
      <c r="K89" s="5">
        <f t="shared" ref="K89:L89" si="102">K76/K$77</f>
        <v>2.4887656002259463E-4</v>
      </c>
      <c r="L89" s="5">
        <f t="shared" si="102"/>
        <v>2.4899214136039238E-4</v>
      </c>
      <c r="M89" s="5">
        <f t="shared" ref="M89" si="103">M76/M$77</f>
        <v>0</v>
      </c>
      <c r="N89" s="5" t="str">
        <f t="shared" si="38"/>
        <v/>
      </c>
      <c r="O89" s="5" t="str">
        <f t="shared" ref="O89:P89" si="104">IF(O76,O76/O$77,"")</f>
        <v/>
      </c>
      <c r="P89" s="5" t="str">
        <f t="shared" si="104"/>
        <v/>
      </c>
      <c r="Q89" s="5">
        <f t="shared" ref="Q89:R89" si="105">IF(Q76,Q76/Q$77,"")</f>
        <v>6.2375994136059647E-2</v>
      </c>
      <c r="R89" s="5">
        <f t="shared" si="105"/>
        <v>6.0443755494886869E-2</v>
      </c>
      <c r="S89" s="5">
        <f t="shared" si="38"/>
        <v>6.1358410623401451E-2</v>
      </c>
      <c r="T89" s="5">
        <f t="shared" si="38"/>
        <v>-1.2784710243719837E-2</v>
      </c>
      <c r="U89" s="5" t="str">
        <f t="shared" si="38"/>
        <v/>
      </c>
      <c r="V89" s="5" t="str">
        <f t="shared" si="38"/>
        <v/>
      </c>
      <c r="W89" s="5" t="str">
        <f t="shared" si="38"/>
        <v/>
      </c>
      <c r="X89" s="2" t="str">
        <f t="shared" si="38"/>
        <v/>
      </c>
      <c r="Y89" s="5" t="str">
        <f t="shared" si="38"/>
        <v/>
      </c>
      <c r="Z89" s="5" t="str">
        <f t="shared" ref="Z89:AA89" si="106">IF(Z76,Z76/Z$77,"")</f>
        <v/>
      </c>
      <c r="AA89" s="5" t="str">
        <f t="shared" si="106"/>
        <v/>
      </c>
      <c r="AB89" s="5" t="str">
        <f t="shared" si="38"/>
        <v/>
      </c>
      <c r="AC89" s="5" t="str">
        <f t="shared" si="38"/>
        <v/>
      </c>
      <c r="AD89" s="5" t="str">
        <f t="shared" si="38"/>
        <v/>
      </c>
      <c r="AE89" s="5" t="str">
        <f t="shared" si="38"/>
        <v/>
      </c>
      <c r="AF89" s="5" t="str">
        <f t="shared" si="38"/>
        <v/>
      </c>
      <c r="AG89" s="5" t="str">
        <f t="shared" ref="AG89" si="107">IF(AG76,AG76/AG$77,"")</f>
        <v/>
      </c>
      <c r="AH89" s="5" t="str">
        <f t="shared" si="38"/>
        <v/>
      </c>
      <c r="AI89" s="5" t="str">
        <f t="shared" ref="AI89:AJ89" si="108">IF(AI76,AI76/AI$77,"")</f>
        <v/>
      </c>
      <c r="AJ89" s="5" t="str">
        <f t="shared" si="108"/>
        <v/>
      </c>
      <c r="AK89" s="5" t="str">
        <f t="shared" ref="AK89:AL89" si="109">IF(AK76,AK76/AK$77,"")</f>
        <v/>
      </c>
      <c r="AL89" s="5" t="str">
        <f t="shared" si="109"/>
        <v/>
      </c>
    </row>
    <row r="90" spans="1:38" s="16" customFormat="1" x14ac:dyDescent="0.3">
      <c r="B90" s="16" t="s">
        <v>7</v>
      </c>
      <c r="C90" s="5">
        <f t="shared" si="45"/>
        <v>1</v>
      </c>
      <c r="D90" s="5">
        <f t="shared" si="45"/>
        <v>1</v>
      </c>
      <c r="E90" s="5">
        <f t="shared" si="45"/>
        <v>1</v>
      </c>
      <c r="F90" s="5">
        <f t="shared" si="45"/>
        <v>1</v>
      </c>
      <c r="G90" s="5">
        <f t="shared" si="45"/>
        <v>1</v>
      </c>
      <c r="H90" s="5">
        <f t="shared" si="45"/>
        <v>1</v>
      </c>
      <c r="I90" s="5">
        <f t="shared" si="45"/>
        <v>1</v>
      </c>
      <c r="J90" s="5">
        <f t="shared" si="45"/>
        <v>1</v>
      </c>
      <c r="K90" s="5">
        <f t="shared" ref="K90:L90" si="110">K77/K$77</f>
        <v>1</v>
      </c>
      <c r="L90" s="5">
        <f t="shared" si="110"/>
        <v>1</v>
      </c>
      <c r="M90" s="5">
        <f t="shared" ref="M90" si="111">M77/M$77</f>
        <v>1</v>
      </c>
      <c r="N90" s="5">
        <f t="shared" si="38"/>
        <v>1</v>
      </c>
      <c r="O90" s="5">
        <f t="shared" ref="O90:P90" si="112">IF(O77,O77/O$77,"")</f>
        <v>1</v>
      </c>
      <c r="P90" s="5">
        <f t="shared" si="112"/>
        <v>1</v>
      </c>
      <c r="Q90" s="5">
        <f t="shared" ref="Q90:R90" si="113">IF(Q77,Q77/Q$77,"")</f>
        <v>1</v>
      </c>
      <c r="R90" s="5">
        <f t="shared" si="113"/>
        <v>1</v>
      </c>
      <c r="S90" s="5">
        <f t="shared" si="38"/>
        <v>1</v>
      </c>
      <c r="T90" s="5">
        <f t="shared" si="38"/>
        <v>1</v>
      </c>
      <c r="U90" s="5">
        <f t="shared" si="38"/>
        <v>1</v>
      </c>
      <c r="V90" s="5">
        <f t="shared" si="38"/>
        <v>1</v>
      </c>
      <c r="W90" s="5">
        <f t="shared" si="38"/>
        <v>1</v>
      </c>
      <c r="X90" s="2">
        <f t="shared" si="38"/>
        <v>1</v>
      </c>
      <c r="Y90" s="5">
        <f t="shared" si="38"/>
        <v>1</v>
      </c>
      <c r="Z90" s="5">
        <f t="shared" ref="Z90:AA90" si="114">IF(Z77,Z77/Z$77,"")</f>
        <v>1</v>
      </c>
      <c r="AA90" s="5">
        <f t="shared" si="114"/>
        <v>1</v>
      </c>
      <c r="AB90" s="5">
        <f t="shared" si="38"/>
        <v>1</v>
      </c>
      <c r="AC90" s="5">
        <f t="shared" si="38"/>
        <v>1</v>
      </c>
      <c r="AD90" s="5">
        <f t="shared" si="38"/>
        <v>1</v>
      </c>
      <c r="AE90" s="5">
        <f t="shared" si="38"/>
        <v>1</v>
      </c>
      <c r="AF90" s="5">
        <f t="shared" si="38"/>
        <v>1</v>
      </c>
      <c r="AG90" s="5">
        <f t="shared" ref="AG90" si="115">IF(AG77,AG77/AG$77,"")</f>
        <v>1</v>
      </c>
      <c r="AH90" s="5">
        <f t="shared" si="38"/>
        <v>1</v>
      </c>
      <c r="AI90" s="5">
        <f t="shared" ref="AI90:AJ90" si="116">IF(AI77,AI77/AI$77,"")</f>
        <v>1</v>
      </c>
      <c r="AJ90" s="5">
        <f t="shared" si="116"/>
        <v>1</v>
      </c>
      <c r="AK90" s="5">
        <f t="shared" ref="AK90:AL90" si="117">IF(AK77,AK77/AK$77,"")</f>
        <v>1</v>
      </c>
      <c r="AL90" s="5">
        <f t="shared" si="117"/>
        <v>1</v>
      </c>
    </row>
    <row r="91" spans="1:38" s="16" customFormat="1" x14ac:dyDescent="0.3">
      <c r="B91" s="16" t="s">
        <v>38</v>
      </c>
      <c r="C91" s="5">
        <f t="shared" si="45"/>
        <v>1.3357333043058866E-2</v>
      </c>
      <c r="D91" s="5">
        <f t="shared" si="45"/>
        <v>1.3383406569597705E-2</v>
      </c>
      <c r="E91" s="5">
        <f t="shared" si="45"/>
        <v>1.040040465003037E-2</v>
      </c>
      <c r="F91" s="5">
        <f t="shared" si="45"/>
        <v>1.0648123260751244E-2</v>
      </c>
      <c r="G91" s="5">
        <f t="shared" si="45"/>
        <v>1.2618397713677201E-2</v>
      </c>
      <c r="H91" s="5">
        <f t="shared" si="45"/>
        <v>1.1502217700082746E-2</v>
      </c>
      <c r="I91" s="5">
        <f t="shared" si="45"/>
        <v>9.2546705882697918E-3</v>
      </c>
      <c r="J91" s="5">
        <f t="shared" si="45"/>
        <v>8.8711241535750131E-3</v>
      </c>
      <c r="K91" s="5">
        <f t="shared" ref="K91:L91" si="118">K78/K$77</f>
        <v>8.8225342345088324E-3</v>
      </c>
      <c r="L91" s="5">
        <f t="shared" si="118"/>
        <v>8.8266315280004261E-3</v>
      </c>
      <c r="M91" s="5">
        <f t="shared" ref="M91" si="119">M78/M$77</f>
        <v>1.0903933341167404E-2</v>
      </c>
      <c r="N91" s="5">
        <f t="shared" si="38"/>
        <v>1.0603495698807572E-2</v>
      </c>
      <c r="O91" s="5">
        <f t="shared" ref="O91:P91" si="120">IF(O78,O78/O$77,"")</f>
        <v>1.0201107548819586E-2</v>
      </c>
      <c r="P91" s="5">
        <f t="shared" si="120"/>
        <v>9.691970239092889E-3</v>
      </c>
      <c r="Q91" s="5">
        <f t="shared" ref="Q91:R91" si="121">IF(Q78,Q78/Q$77,"")</f>
        <v>7.2270199674809174E-2</v>
      </c>
      <c r="R91" s="5">
        <f t="shared" si="121"/>
        <v>7.0031465457405961E-2</v>
      </c>
      <c r="S91" s="5">
        <f t="shared" si="38"/>
        <v>7.1091205020468465E-2</v>
      </c>
      <c r="T91" s="5">
        <f t="shared" si="38"/>
        <v>-3.9708956953959304E-3</v>
      </c>
      <c r="U91" s="5">
        <f t="shared" si="38"/>
        <v>9.3458578849872943E-3</v>
      </c>
      <c r="V91" s="5">
        <f t="shared" si="38"/>
        <v>8.9079120044205009E-3</v>
      </c>
      <c r="W91" s="5">
        <f t="shared" si="38"/>
        <v>1.2766408359210151E-2</v>
      </c>
      <c r="X91" s="2">
        <f t="shared" si="38"/>
        <v>1.5867198818119873E-2</v>
      </c>
      <c r="Y91" s="5">
        <f t="shared" si="38"/>
        <v>1.3885970674829983E-2</v>
      </c>
      <c r="Z91" s="5">
        <f t="shared" ref="Z91:AA91" si="122">IF(Z78,Z78/Z$77,"")</f>
        <v>1.3983036094498644E-2</v>
      </c>
      <c r="AA91" s="5">
        <f t="shared" si="122"/>
        <v>1.2560414366169398E-2</v>
      </c>
      <c r="AB91" s="5">
        <f t="shared" si="38"/>
        <v>1.1880489691894596E-2</v>
      </c>
      <c r="AC91" s="5">
        <f t="shared" si="38"/>
        <v>1.1786342871833408E-2</v>
      </c>
      <c r="AD91" s="5">
        <f t="shared" si="38"/>
        <v>1.0854059041710424E-2</v>
      </c>
      <c r="AE91" s="5">
        <f t="shared" si="38"/>
        <v>1.0205984314292564E-2</v>
      </c>
      <c r="AF91" s="5">
        <f t="shared" si="38"/>
        <v>8.6145702511458786E-3</v>
      </c>
      <c r="AG91" s="5">
        <f t="shared" ref="AG91" si="123">IF(AG78,AG78/AG$77,"")</f>
        <v>9.8967540768705523E-3</v>
      </c>
      <c r="AH91" s="5">
        <f t="shared" si="38"/>
        <v>9.7769377204164377E-3</v>
      </c>
      <c r="AI91" s="5">
        <f t="shared" ref="AI91:AJ91" si="124">IF(AI78,AI78/AI$77,"")</f>
        <v>1.0372777870450588E-2</v>
      </c>
      <c r="AJ91" s="5">
        <f t="shared" si="124"/>
        <v>1.0987403340109817E-2</v>
      </c>
      <c r="AK91" s="5">
        <f t="shared" ref="AK91:AL91" si="125">IF(AK78,AK78/AK$77,"")</f>
        <v>1.1822729410196501E-2</v>
      </c>
      <c r="AL91" s="5">
        <f t="shared" si="125"/>
        <v>1.0890084497915262E-2</v>
      </c>
    </row>
    <row r="92" spans="1:38" s="16" customFormat="1" x14ac:dyDescent="0.3">
      <c r="A92" s="16" t="s">
        <v>48</v>
      </c>
      <c r="C92" s="17"/>
      <c r="D92" s="222"/>
      <c r="E92" s="71"/>
      <c r="F92" s="17"/>
      <c r="G92" s="222"/>
      <c r="H92" s="71"/>
      <c r="I92" s="17"/>
      <c r="J92" s="222"/>
      <c r="K92" s="222"/>
      <c r="L92" s="222"/>
      <c r="M92" s="222"/>
      <c r="N92" s="71"/>
      <c r="O92" s="71"/>
      <c r="P92" s="71"/>
      <c r="Q92" s="71"/>
      <c r="R92" s="71"/>
      <c r="S92" s="222"/>
      <c r="T92" s="222"/>
      <c r="U92" s="17"/>
      <c r="V92" s="222"/>
      <c r="W92" s="71"/>
      <c r="X92" s="19"/>
      <c r="Y92" s="222"/>
      <c r="Z92" s="222"/>
      <c r="AA92" s="222"/>
    </row>
    <row r="93" spans="1:38" s="16" customFormat="1" x14ac:dyDescent="0.3">
      <c r="A93" s="220" t="s">
        <v>26</v>
      </c>
      <c r="C93" s="17"/>
      <c r="D93" s="222"/>
      <c r="E93" s="71"/>
      <c r="F93" s="17"/>
      <c r="G93" s="222"/>
      <c r="H93" s="71"/>
      <c r="I93" s="17"/>
      <c r="J93" s="222"/>
      <c r="K93" s="222"/>
      <c r="L93" s="222"/>
      <c r="M93" s="222"/>
      <c r="N93" s="71"/>
      <c r="O93" s="71"/>
      <c r="P93" s="71"/>
      <c r="Q93" s="71"/>
      <c r="R93" s="71"/>
      <c r="S93" s="222"/>
      <c r="T93" s="222"/>
      <c r="U93" s="17"/>
      <c r="V93" s="222"/>
      <c r="W93" s="71"/>
      <c r="X93" s="19"/>
      <c r="Y93" s="222"/>
      <c r="Z93" s="222"/>
      <c r="AA93" s="222"/>
    </row>
    <row r="94" spans="1:38" s="16" customFormat="1" x14ac:dyDescent="0.3">
      <c r="B94" s="16" t="s">
        <v>0</v>
      </c>
      <c r="C94" s="183">
        <v>4772.2067097971549</v>
      </c>
      <c r="D94" s="193">
        <v>4850.9263176814547</v>
      </c>
      <c r="E94" s="193">
        <v>4850.9263176814547</v>
      </c>
      <c r="F94" s="210">
        <v>4306</v>
      </c>
      <c r="G94" s="210">
        <v>3122</v>
      </c>
      <c r="H94" s="210">
        <v>3826</v>
      </c>
      <c r="I94" s="210">
        <v>3876</v>
      </c>
      <c r="J94" s="210">
        <v>4284</v>
      </c>
      <c r="K94" s="210">
        <v>4210</v>
      </c>
      <c r="L94" s="210">
        <v>4245</v>
      </c>
      <c r="M94" s="210">
        <v>4301</v>
      </c>
      <c r="N94" s="210">
        <v>4544</v>
      </c>
      <c r="O94" s="210">
        <v>4919</v>
      </c>
      <c r="P94" s="210">
        <v>5337</v>
      </c>
      <c r="Q94" s="210">
        <v>5309</v>
      </c>
      <c r="R94" s="210">
        <v>5711</v>
      </c>
      <c r="S94" s="210">
        <v>5417</v>
      </c>
      <c r="T94" s="210">
        <v>5830</v>
      </c>
      <c r="U94" s="210">
        <v>5195</v>
      </c>
      <c r="V94" s="210">
        <v>5810</v>
      </c>
      <c r="W94" s="210">
        <v>4952</v>
      </c>
      <c r="X94" s="210">
        <v>3120</v>
      </c>
      <c r="Y94" s="210">
        <v>3793</v>
      </c>
      <c r="Z94" s="210">
        <v>3928</v>
      </c>
      <c r="AA94" s="210">
        <v>4687</v>
      </c>
      <c r="AB94" s="210">
        <v>5250</v>
      </c>
      <c r="AC94" s="210">
        <v>5612</v>
      </c>
      <c r="AD94" s="210">
        <v>6528</v>
      </c>
      <c r="AE94" s="210">
        <v>6852</v>
      </c>
      <c r="AF94" s="210">
        <v>9366</v>
      </c>
      <c r="AG94" s="210">
        <v>8513</v>
      </c>
      <c r="AH94" s="210">
        <v>8678</v>
      </c>
      <c r="AI94" s="210">
        <v>7767</v>
      </c>
      <c r="AJ94" s="210">
        <v>7052</v>
      </c>
      <c r="AK94" s="210">
        <v>7483</v>
      </c>
      <c r="AL94" s="210">
        <v>8574</v>
      </c>
    </row>
    <row r="95" spans="1:38" s="16" customFormat="1" x14ac:dyDescent="0.3">
      <c r="B95" s="16" t="s">
        <v>1</v>
      </c>
      <c r="C95" s="181">
        <v>597.19737907957926</v>
      </c>
      <c r="D95" s="194">
        <v>506.99676639552922</v>
      </c>
      <c r="E95" s="194">
        <v>506.99676639552922</v>
      </c>
      <c r="F95" s="211">
        <v>482</v>
      </c>
      <c r="G95" s="211">
        <v>643</v>
      </c>
      <c r="H95" s="211">
        <v>685</v>
      </c>
      <c r="I95" s="211">
        <v>603</v>
      </c>
      <c r="J95" s="211">
        <v>537</v>
      </c>
      <c r="K95" s="211">
        <v>653</v>
      </c>
      <c r="L95" s="211">
        <v>578</v>
      </c>
      <c r="M95" s="211">
        <v>698</v>
      </c>
      <c r="N95" s="211">
        <v>695</v>
      </c>
      <c r="O95" s="211">
        <v>664</v>
      </c>
      <c r="P95" s="211">
        <v>646</v>
      </c>
      <c r="Q95" s="211">
        <v>538</v>
      </c>
      <c r="R95" s="211">
        <v>445</v>
      </c>
      <c r="S95" s="211">
        <v>591</v>
      </c>
      <c r="T95" s="211">
        <v>611</v>
      </c>
      <c r="U95" s="211">
        <v>430</v>
      </c>
      <c r="V95" s="211">
        <v>318</v>
      </c>
      <c r="W95" s="211">
        <v>465</v>
      </c>
      <c r="X95" s="211">
        <v>455</v>
      </c>
      <c r="Y95" s="211">
        <v>409</v>
      </c>
      <c r="Z95" s="211">
        <v>213</v>
      </c>
      <c r="AA95" s="211">
        <v>434</v>
      </c>
      <c r="AB95" s="211">
        <v>264</v>
      </c>
      <c r="AC95" s="211">
        <v>260</v>
      </c>
      <c r="AD95" s="211">
        <v>250</v>
      </c>
      <c r="AE95" s="211">
        <v>434</v>
      </c>
      <c r="AF95" s="211">
        <v>252</v>
      </c>
      <c r="AG95" s="211">
        <v>206</v>
      </c>
      <c r="AH95" s="211">
        <v>207</v>
      </c>
      <c r="AI95" s="211">
        <v>264</v>
      </c>
      <c r="AJ95" s="211">
        <v>233</v>
      </c>
      <c r="AK95" s="211">
        <v>107</v>
      </c>
      <c r="AL95" s="211">
        <v>88</v>
      </c>
    </row>
    <row r="96" spans="1:38" s="16" customFormat="1" x14ac:dyDescent="0.3">
      <c r="B96" s="16" t="s">
        <v>3</v>
      </c>
      <c r="C96" s="181">
        <v>2547.1779528922757</v>
      </c>
      <c r="D96" s="194">
        <v>2547.1779528922757</v>
      </c>
      <c r="E96" s="194">
        <v>2547.1779528922757</v>
      </c>
      <c r="F96" s="211">
        <v>2547.1779528922757</v>
      </c>
      <c r="G96" s="211">
        <v>2547.1779528922757</v>
      </c>
      <c r="H96" s="211">
        <v>2547</v>
      </c>
      <c r="I96" s="211">
        <v>2547</v>
      </c>
      <c r="J96" s="211">
        <v>2547</v>
      </c>
      <c r="K96" s="211">
        <v>2547</v>
      </c>
      <c r="L96" s="211">
        <v>2547</v>
      </c>
      <c r="M96" s="211">
        <v>2547</v>
      </c>
      <c r="N96" s="211">
        <v>2547</v>
      </c>
      <c r="O96" s="211">
        <v>2547</v>
      </c>
      <c r="P96" s="211">
        <v>2547</v>
      </c>
      <c r="Q96" s="211">
        <v>2547</v>
      </c>
      <c r="R96" s="211">
        <v>2547</v>
      </c>
      <c r="S96" s="211">
        <v>2547</v>
      </c>
      <c r="T96" s="211">
        <v>3538</v>
      </c>
      <c r="U96" s="211">
        <v>3538</v>
      </c>
      <c r="V96" s="211">
        <v>3538</v>
      </c>
      <c r="W96" s="211">
        <v>3538</v>
      </c>
      <c r="X96" s="211">
        <v>3538</v>
      </c>
      <c r="Y96" s="211">
        <v>3538</v>
      </c>
      <c r="Z96" s="211">
        <v>3538</v>
      </c>
      <c r="AA96" s="211">
        <v>3538</v>
      </c>
      <c r="AB96" s="211">
        <v>3538</v>
      </c>
      <c r="AC96" s="211">
        <v>3538</v>
      </c>
      <c r="AD96" s="211">
        <v>3538</v>
      </c>
      <c r="AE96" s="211">
        <v>3538</v>
      </c>
      <c r="AF96" s="211">
        <v>3538</v>
      </c>
      <c r="AG96" s="211">
        <v>3538</v>
      </c>
      <c r="AH96" s="211">
        <v>3538</v>
      </c>
      <c r="AI96" s="211">
        <v>3538</v>
      </c>
      <c r="AJ96" s="211">
        <v>3538</v>
      </c>
      <c r="AK96" s="211">
        <v>3538</v>
      </c>
      <c r="AL96" s="211">
        <v>3538</v>
      </c>
    </row>
    <row r="97" spans="2:38" s="16" customFormat="1" x14ac:dyDescent="0.3">
      <c r="B97" s="16" t="s">
        <v>2</v>
      </c>
      <c r="C97" s="181">
        <v>575.99204612892311</v>
      </c>
      <c r="D97" s="194">
        <v>574.30384201927313</v>
      </c>
      <c r="E97" s="194">
        <v>574.30384201927313</v>
      </c>
      <c r="F97" s="211">
        <v>518</v>
      </c>
      <c r="G97" s="211">
        <v>419</v>
      </c>
      <c r="H97" s="211">
        <v>488</v>
      </c>
      <c r="I97" s="211">
        <v>483</v>
      </c>
      <c r="J97" s="211">
        <v>517</v>
      </c>
      <c r="K97" s="211">
        <v>521</v>
      </c>
      <c r="L97" s="211">
        <v>521</v>
      </c>
      <c r="M97" s="211">
        <v>539</v>
      </c>
      <c r="N97" s="211">
        <v>563</v>
      </c>
      <c r="O97" s="211">
        <v>596</v>
      </c>
      <c r="P97" s="211">
        <v>646</v>
      </c>
      <c r="Q97" s="211">
        <v>663</v>
      </c>
      <c r="R97" s="211">
        <v>694</v>
      </c>
      <c r="S97" s="211">
        <v>679</v>
      </c>
      <c r="T97" s="211">
        <v>1018</v>
      </c>
      <c r="U97" s="211">
        <v>942</v>
      </c>
      <c r="V97" s="211">
        <v>991</v>
      </c>
      <c r="W97" s="211">
        <v>925</v>
      </c>
      <c r="X97" s="211">
        <v>730</v>
      </c>
      <c r="Y97" s="211">
        <v>791</v>
      </c>
      <c r="Z97" s="211">
        <v>785</v>
      </c>
      <c r="AA97" s="211">
        <v>881</v>
      </c>
      <c r="AB97" s="211">
        <v>938</v>
      </c>
      <c r="AC97" s="211">
        <v>974</v>
      </c>
      <c r="AD97" s="211">
        <v>1062</v>
      </c>
      <c r="AE97" s="211">
        <v>1144</v>
      </c>
      <c r="AF97" s="211">
        <v>1360</v>
      </c>
      <c r="AG97" s="211">
        <v>1273</v>
      </c>
      <c r="AH97" s="211">
        <v>1289</v>
      </c>
      <c r="AI97" s="211">
        <v>1213</v>
      </c>
      <c r="AJ97" s="211">
        <v>1143</v>
      </c>
      <c r="AK97" s="211">
        <v>1174</v>
      </c>
      <c r="AL97" s="211">
        <v>1279</v>
      </c>
    </row>
    <row r="98" spans="2:38" s="16" customFormat="1" x14ac:dyDescent="0.3">
      <c r="B98" s="16" t="s">
        <v>5</v>
      </c>
      <c r="C98" s="181">
        <v>-206.07273986837546</v>
      </c>
      <c r="D98" s="194">
        <v>-206.07273986837546</v>
      </c>
      <c r="E98" s="194">
        <v>-206.07273986837546</v>
      </c>
      <c r="F98" s="211">
        <v>-206.07273986837546</v>
      </c>
      <c r="G98" s="211">
        <v>-206.07273986837546</v>
      </c>
      <c r="H98" s="211">
        <v>-206</v>
      </c>
      <c r="I98" s="211">
        <v>-206</v>
      </c>
      <c r="J98" s="211">
        <v>-206</v>
      </c>
      <c r="K98" s="211">
        <v>-206</v>
      </c>
      <c r="L98" s="211">
        <v>-206</v>
      </c>
      <c r="M98" s="211">
        <v>-206</v>
      </c>
      <c r="N98" s="211">
        <v>-206</v>
      </c>
      <c r="O98" s="211">
        <v>-206</v>
      </c>
      <c r="P98" s="211">
        <v>-206</v>
      </c>
      <c r="Q98" s="211">
        <v>-206</v>
      </c>
      <c r="R98" s="211">
        <v>-206</v>
      </c>
      <c r="S98" s="211">
        <v>-206</v>
      </c>
      <c r="T98" s="211">
        <v>-30</v>
      </c>
      <c r="U98" s="211">
        <v>-30</v>
      </c>
      <c r="V98" s="211">
        <v>-30</v>
      </c>
      <c r="W98" s="211">
        <v>-30</v>
      </c>
      <c r="X98" s="211">
        <v>-30</v>
      </c>
      <c r="Y98" s="211">
        <v>-30</v>
      </c>
      <c r="Z98" s="211">
        <v>-30</v>
      </c>
      <c r="AA98" s="211">
        <v>-30</v>
      </c>
      <c r="AB98" s="211">
        <v>-30</v>
      </c>
      <c r="AC98" s="211">
        <v>-30</v>
      </c>
      <c r="AD98" s="211">
        <v>-30</v>
      </c>
      <c r="AE98" s="211">
        <v>-30</v>
      </c>
      <c r="AF98" s="211">
        <v>-30</v>
      </c>
      <c r="AG98" s="211">
        <v>-30</v>
      </c>
      <c r="AH98" s="211">
        <v>-30</v>
      </c>
      <c r="AI98" s="211">
        <v>-30</v>
      </c>
      <c r="AJ98" s="211">
        <v>-30</v>
      </c>
      <c r="AK98" s="211">
        <v>-30</v>
      </c>
      <c r="AL98" s="211">
        <v>-30</v>
      </c>
    </row>
    <row r="99" spans="2:38" s="16" customFormat="1" x14ac:dyDescent="0.3">
      <c r="B99" s="16" t="s">
        <v>4</v>
      </c>
      <c r="C99" s="181">
        <v>963.98449948042946</v>
      </c>
      <c r="D99" s="194">
        <v>963.98449948042946</v>
      </c>
      <c r="E99" s="194">
        <v>963.98449948042946</v>
      </c>
      <c r="F99" s="211">
        <v>963.98449948042946</v>
      </c>
      <c r="G99" s="211">
        <v>963.98449948042946</v>
      </c>
      <c r="H99" s="211">
        <v>964</v>
      </c>
      <c r="I99" s="211">
        <v>964</v>
      </c>
      <c r="J99" s="211">
        <v>964</v>
      </c>
      <c r="K99" s="211">
        <v>964</v>
      </c>
      <c r="L99" s="211">
        <v>964</v>
      </c>
      <c r="M99" s="211">
        <v>964</v>
      </c>
      <c r="N99" s="211">
        <v>964</v>
      </c>
      <c r="O99" s="211">
        <v>964</v>
      </c>
      <c r="P99" s="211">
        <v>964</v>
      </c>
      <c r="Q99" s="211">
        <v>964</v>
      </c>
      <c r="R99" s="211">
        <v>964</v>
      </c>
      <c r="S99" s="211">
        <v>964</v>
      </c>
      <c r="T99" s="211">
        <v>855</v>
      </c>
      <c r="U99" s="211">
        <v>855</v>
      </c>
      <c r="V99" s="211">
        <v>855</v>
      </c>
      <c r="W99" s="211">
        <v>855</v>
      </c>
      <c r="X99" s="211">
        <v>855</v>
      </c>
      <c r="Y99" s="211">
        <v>855</v>
      </c>
      <c r="Z99" s="211">
        <v>855</v>
      </c>
      <c r="AA99" s="211">
        <v>855</v>
      </c>
      <c r="AB99" s="211">
        <v>855</v>
      </c>
      <c r="AC99" s="211">
        <v>855</v>
      </c>
      <c r="AD99" s="211">
        <v>855</v>
      </c>
      <c r="AE99" s="211">
        <v>855</v>
      </c>
      <c r="AF99" s="211">
        <v>855</v>
      </c>
      <c r="AG99" s="211">
        <v>855</v>
      </c>
      <c r="AH99" s="211">
        <v>855</v>
      </c>
      <c r="AI99" s="211">
        <v>855</v>
      </c>
      <c r="AJ99" s="211">
        <v>855</v>
      </c>
      <c r="AK99" s="211">
        <v>855</v>
      </c>
      <c r="AL99" s="211">
        <v>855</v>
      </c>
    </row>
    <row r="100" spans="2:38" s="16" customFormat="1" x14ac:dyDescent="0.3">
      <c r="B100" s="16" t="s">
        <v>8</v>
      </c>
      <c r="C100" s="181">
        <v>375.77819869544999</v>
      </c>
      <c r="D100" s="194">
        <v>369.94679860485007</v>
      </c>
      <c r="E100" s="194">
        <v>369.94679860485007</v>
      </c>
      <c r="F100" s="211">
        <v>378</v>
      </c>
      <c r="G100" s="211">
        <v>378</v>
      </c>
      <c r="H100" s="211">
        <v>343</v>
      </c>
      <c r="I100" s="211">
        <v>343</v>
      </c>
      <c r="J100" s="211">
        <v>343</v>
      </c>
      <c r="K100" s="211">
        <v>343</v>
      </c>
      <c r="L100" s="211">
        <v>381</v>
      </c>
      <c r="M100" s="211">
        <v>381</v>
      </c>
      <c r="N100" s="211">
        <v>381</v>
      </c>
      <c r="O100" s="211">
        <v>381</v>
      </c>
      <c r="P100" s="211">
        <v>487</v>
      </c>
      <c r="Q100" s="211">
        <v>82</v>
      </c>
      <c r="R100" s="211">
        <v>82</v>
      </c>
      <c r="S100" s="211">
        <v>82</v>
      </c>
      <c r="T100" s="211">
        <v>267</v>
      </c>
      <c r="U100" s="211">
        <v>267</v>
      </c>
      <c r="V100" s="211">
        <v>267</v>
      </c>
      <c r="W100" s="211">
        <v>267</v>
      </c>
      <c r="X100" s="211">
        <v>112</v>
      </c>
      <c r="Y100" s="211">
        <v>112</v>
      </c>
      <c r="Z100" s="211">
        <v>112</v>
      </c>
      <c r="AA100" s="211">
        <v>112</v>
      </c>
      <c r="AB100" s="211">
        <v>305</v>
      </c>
      <c r="AC100" s="211">
        <v>305</v>
      </c>
      <c r="AD100" s="211">
        <v>305</v>
      </c>
      <c r="AE100" s="211">
        <v>637</v>
      </c>
      <c r="AF100" s="211">
        <v>524</v>
      </c>
      <c r="AG100" s="211">
        <v>524</v>
      </c>
      <c r="AH100" s="211">
        <v>524</v>
      </c>
      <c r="AI100" s="211">
        <v>593</v>
      </c>
      <c r="AJ100" s="211">
        <v>627</v>
      </c>
      <c r="AK100" s="211">
        <v>627</v>
      </c>
      <c r="AL100" s="211">
        <v>627</v>
      </c>
    </row>
    <row r="101" spans="2:38" s="16" customFormat="1" x14ac:dyDescent="0.3">
      <c r="B101" s="16" t="s">
        <v>10</v>
      </c>
      <c r="C101" s="181">
        <v>129.5500407841771</v>
      </c>
      <c r="D101" s="194">
        <v>129.5500407841771</v>
      </c>
      <c r="E101" s="194">
        <v>129.5500407841771</v>
      </c>
      <c r="F101" s="211">
        <v>109</v>
      </c>
      <c r="G101" s="211">
        <v>109</v>
      </c>
      <c r="H101" s="211">
        <v>109</v>
      </c>
      <c r="I101" s="211">
        <v>87</v>
      </c>
      <c r="J101" s="211">
        <v>87</v>
      </c>
      <c r="K101" s="211">
        <v>87</v>
      </c>
      <c r="L101" s="211">
        <v>87</v>
      </c>
      <c r="M101" s="211">
        <v>113</v>
      </c>
      <c r="N101" s="211">
        <v>113</v>
      </c>
      <c r="O101" s="211">
        <v>113</v>
      </c>
      <c r="P101" s="211">
        <v>113</v>
      </c>
      <c r="Q101" s="211">
        <v>117</v>
      </c>
      <c r="R101" s="211">
        <v>117</v>
      </c>
      <c r="S101" s="211">
        <v>117</v>
      </c>
      <c r="T101" s="211">
        <v>117</v>
      </c>
      <c r="U101" s="211">
        <v>139</v>
      </c>
      <c r="V101" s="211">
        <v>139</v>
      </c>
      <c r="W101" s="211">
        <v>187</v>
      </c>
      <c r="X101" s="211">
        <v>187</v>
      </c>
      <c r="Y101" s="211">
        <v>182</v>
      </c>
      <c r="Z101" s="211">
        <v>182</v>
      </c>
      <c r="AA101" s="211">
        <v>182</v>
      </c>
      <c r="AB101" s="211">
        <v>182</v>
      </c>
      <c r="AC101" s="211">
        <v>199</v>
      </c>
      <c r="AD101" s="211">
        <v>199</v>
      </c>
      <c r="AE101" s="211">
        <v>199</v>
      </c>
      <c r="AF101" s="211">
        <v>199</v>
      </c>
      <c r="AG101" s="211">
        <v>206</v>
      </c>
      <c r="AH101" s="211">
        <v>206</v>
      </c>
      <c r="AI101" s="211">
        <v>206</v>
      </c>
      <c r="AJ101" s="211">
        <v>206</v>
      </c>
      <c r="AK101" s="211">
        <v>219</v>
      </c>
      <c r="AL101" s="211">
        <v>219</v>
      </c>
    </row>
    <row r="102" spans="2:38" s="16" customFormat="1" x14ac:dyDescent="0.3">
      <c r="B102" s="16" t="s">
        <v>19</v>
      </c>
      <c r="C102" s="181">
        <v>0</v>
      </c>
      <c r="D102" s="195">
        <v>0</v>
      </c>
      <c r="E102" s="195">
        <v>0</v>
      </c>
      <c r="F102" s="212">
        <v>0</v>
      </c>
      <c r="G102" s="212">
        <v>2</v>
      </c>
      <c r="H102" s="212">
        <v>2</v>
      </c>
      <c r="I102" s="212">
        <v>2</v>
      </c>
      <c r="J102" s="212">
        <v>2</v>
      </c>
      <c r="K102" s="212">
        <v>2</v>
      </c>
      <c r="L102" s="212">
        <v>2</v>
      </c>
      <c r="M102" s="212">
        <v>0</v>
      </c>
      <c r="N102" s="212">
        <v>0</v>
      </c>
      <c r="O102" s="212">
        <v>0</v>
      </c>
      <c r="P102" s="212">
        <v>0</v>
      </c>
      <c r="Q102" s="212">
        <v>721</v>
      </c>
      <c r="R102" s="212">
        <v>721</v>
      </c>
      <c r="S102" s="212">
        <v>721</v>
      </c>
      <c r="T102" s="212">
        <v>-16</v>
      </c>
      <c r="U102" s="212">
        <v>0</v>
      </c>
      <c r="V102" s="212">
        <v>0</v>
      </c>
      <c r="W102" s="212">
        <v>0</v>
      </c>
      <c r="X102" s="212">
        <v>0</v>
      </c>
      <c r="Y102" s="212">
        <v>0</v>
      </c>
      <c r="Z102" s="212">
        <v>0</v>
      </c>
      <c r="AA102" s="212">
        <v>0</v>
      </c>
      <c r="AB102" s="212">
        <v>0</v>
      </c>
      <c r="AC102" s="212">
        <v>0</v>
      </c>
      <c r="AD102" s="212">
        <v>0</v>
      </c>
      <c r="AE102" s="212">
        <v>0</v>
      </c>
      <c r="AF102" s="212">
        <v>0</v>
      </c>
      <c r="AG102" s="212">
        <v>0</v>
      </c>
      <c r="AH102" s="212">
        <v>0</v>
      </c>
      <c r="AI102" s="212">
        <v>0</v>
      </c>
      <c r="AJ102" s="212">
        <v>0</v>
      </c>
      <c r="AK102" s="212">
        <v>0</v>
      </c>
      <c r="AL102" s="212">
        <v>0</v>
      </c>
    </row>
    <row r="103" spans="2:38" s="16" customFormat="1" x14ac:dyDescent="0.3">
      <c r="B103" s="16" t="s">
        <v>7</v>
      </c>
      <c r="C103" s="71">
        <f>SUM(C94:C102)</f>
        <v>9755.814086989616</v>
      </c>
      <c r="D103" s="71">
        <f t="shared" ref="D103:J103" si="126">SUM(D94:D102)</f>
        <v>9736.8134779896136</v>
      </c>
      <c r="E103" s="71">
        <f t="shared" si="126"/>
        <v>9736.8134779896136</v>
      </c>
      <c r="F103" s="71">
        <f t="shared" si="126"/>
        <v>9098.0897125043302</v>
      </c>
      <c r="G103" s="71">
        <f t="shared" si="126"/>
        <v>7978.0897125043302</v>
      </c>
      <c r="H103" s="71">
        <f t="shared" si="126"/>
        <v>8758</v>
      </c>
      <c r="I103" s="71">
        <f t="shared" si="126"/>
        <v>8699</v>
      </c>
      <c r="J103" s="71">
        <f t="shared" si="126"/>
        <v>9075</v>
      </c>
      <c r="K103" s="71">
        <f t="shared" ref="K103:L103" si="127">SUM(K94:K102)</f>
        <v>9121</v>
      </c>
      <c r="L103" s="71">
        <f t="shared" si="127"/>
        <v>9119</v>
      </c>
      <c r="M103" s="71">
        <f t="shared" ref="M103:N103" si="128">SUM(M94:M102)</f>
        <v>9337</v>
      </c>
      <c r="N103" s="71">
        <f t="shared" si="128"/>
        <v>9601</v>
      </c>
      <c r="O103" s="71">
        <f t="shared" ref="O103:P103" si="129">SUM(O94:O102)</f>
        <v>9978</v>
      </c>
      <c r="P103" s="71">
        <f t="shared" si="129"/>
        <v>10534</v>
      </c>
      <c r="Q103" s="71">
        <f t="shared" ref="Q103:Y103" si="130">SUM(Q94:Q102)</f>
        <v>10735</v>
      </c>
      <c r="R103" s="71">
        <f t="shared" si="130"/>
        <v>11075</v>
      </c>
      <c r="S103" s="71">
        <f t="shared" si="130"/>
        <v>10912</v>
      </c>
      <c r="T103" s="71">
        <f t="shared" si="130"/>
        <v>12190</v>
      </c>
      <c r="U103" s="71">
        <f t="shared" si="130"/>
        <v>11336</v>
      </c>
      <c r="V103" s="71">
        <f t="shared" si="130"/>
        <v>11888</v>
      </c>
      <c r="W103" s="71">
        <f t="shared" si="130"/>
        <v>11159</v>
      </c>
      <c r="X103" s="71">
        <f t="shared" si="130"/>
        <v>8967</v>
      </c>
      <c r="Y103" s="71">
        <f t="shared" si="130"/>
        <v>9650</v>
      </c>
      <c r="Z103" s="71">
        <f t="shared" ref="Z103:AB103" si="131">SUM(Z94:Z102)</f>
        <v>9583</v>
      </c>
      <c r="AA103" s="71">
        <f t="shared" si="131"/>
        <v>10659</v>
      </c>
      <c r="AB103" s="71">
        <f t="shared" si="131"/>
        <v>11302</v>
      </c>
      <c r="AC103" s="71">
        <f t="shared" ref="AC103:AD103" si="132">SUM(AC94:AC102)</f>
        <v>11713</v>
      </c>
      <c r="AD103" s="71">
        <f t="shared" si="132"/>
        <v>12707</v>
      </c>
      <c r="AE103" s="71">
        <f t="shared" ref="AE103:AF103" si="133">SUM(AE94:AE102)</f>
        <v>13629</v>
      </c>
      <c r="AF103" s="71">
        <f t="shared" si="133"/>
        <v>16064</v>
      </c>
      <c r="AG103" s="71">
        <f t="shared" ref="AG103:AI103" si="134">SUM(AG94:AG102)</f>
        <v>15085</v>
      </c>
      <c r="AH103" s="71">
        <f t="shared" si="134"/>
        <v>15267</v>
      </c>
      <c r="AI103" s="71">
        <f t="shared" si="134"/>
        <v>14406</v>
      </c>
      <c r="AJ103" s="71">
        <f t="shared" ref="AJ103:AL103" si="135">SUM(AJ94:AJ102)</f>
        <v>13624</v>
      </c>
      <c r="AK103" s="71">
        <f t="shared" si="135"/>
        <v>13973</v>
      </c>
      <c r="AL103" s="71">
        <f t="shared" si="135"/>
        <v>15150</v>
      </c>
    </row>
    <row r="105" spans="2:38" x14ac:dyDescent="0.3">
      <c r="B105" s="44" t="s">
        <v>22</v>
      </c>
    </row>
    <row r="106" spans="2:38" x14ac:dyDescent="0.3">
      <c r="B106" s="33" t="s">
        <v>23</v>
      </c>
    </row>
    <row r="107" spans="2:38" x14ac:dyDescent="0.3">
      <c r="B107" s="16" t="s">
        <v>25</v>
      </c>
    </row>
    <row r="111" spans="2:38" s="130" customFormat="1" x14ac:dyDescent="0.3">
      <c r="B111" s="130" t="s">
        <v>18</v>
      </c>
      <c r="C111" s="131">
        <f>+C62+C63</f>
        <v>0.51250469457797909</v>
      </c>
      <c r="D111" s="132">
        <f>C111/$C$65</f>
        <v>1.3357333043058866E-2</v>
      </c>
      <c r="F111" s="131">
        <f>+F62+F63</f>
        <v>0.51250469457797909</v>
      </c>
      <c r="G111" s="132">
        <f>F111/$F$65</f>
        <v>1.3383406569597705E-2</v>
      </c>
      <c r="I111" s="131">
        <f>+I62+I63</f>
        <v>0.38</v>
      </c>
      <c r="J111" s="132">
        <f>I111/$I$65</f>
        <v>1.040040465003037E-2</v>
      </c>
      <c r="L111" s="131">
        <f>+L62+L63</f>
        <v>0.38</v>
      </c>
      <c r="M111" s="132">
        <f>L111/$L$65</f>
        <v>1.0648123260751244E-2</v>
      </c>
      <c r="O111" s="131">
        <f>+O62+O63</f>
        <v>0.39340000000000003</v>
      </c>
      <c r="P111" s="132">
        <f>O111/$O$65</f>
        <v>1.2618397713677201E-2</v>
      </c>
      <c r="Q111" s="132"/>
      <c r="R111" s="131">
        <f>+R62+R63</f>
        <v>0.39340000000000003</v>
      </c>
      <c r="S111" s="132">
        <f>R111/$R$65</f>
        <v>1.1502217700082746E-2</v>
      </c>
      <c r="U111" s="131">
        <f>+U62+U63</f>
        <v>0.31559999999999999</v>
      </c>
      <c r="V111" s="132">
        <f>U111/$U$65</f>
        <v>9.2546705882697918E-3</v>
      </c>
      <c r="X111" s="131">
        <f>+X62+X63</f>
        <v>0.31559999999999999</v>
      </c>
      <c r="Y111" s="132">
        <f>X111/$X$65</f>
        <v>8.8711241535750131E-3</v>
      </c>
    </row>
    <row r="157" spans="13:13" x14ac:dyDescent="0.3">
      <c r="M157" s="140"/>
    </row>
  </sheetData>
  <mergeCells count="12">
    <mergeCell ref="X53:Z53"/>
    <mergeCell ref="U53:W53"/>
    <mergeCell ref="L53:N53"/>
    <mergeCell ref="R53:T53"/>
    <mergeCell ref="C7:E7"/>
    <mergeCell ref="F7:H7"/>
    <mergeCell ref="I7:K7"/>
    <mergeCell ref="C53:E53"/>
    <mergeCell ref="F53:H53"/>
    <mergeCell ref="I53:K53"/>
    <mergeCell ref="O53:Q53"/>
    <mergeCell ref="A52:E52"/>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L159"/>
  <sheetViews>
    <sheetView tabSelected="1" topLeftCell="A66" zoomScaleNormal="100" workbookViewId="0">
      <pane xSplit="2" ySplit="2" topLeftCell="C68" activePane="bottomRight" state="frozen"/>
      <selection activeCell="A66" sqref="A66"/>
      <selection pane="topRight" activeCell="C66" sqref="C66"/>
      <selection pane="bottomLeft" activeCell="A68" sqref="A68"/>
      <selection pane="bottomRight"/>
    </sheetView>
  </sheetViews>
  <sheetFormatPr defaultColWidth="9.109375" defaultRowHeight="14.4" x14ac:dyDescent="0.3"/>
  <cols>
    <col min="1" max="1" width="104.33203125" style="45" customWidth="1"/>
    <col min="2" max="2" width="16.33203125" style="45" bestFit="1" customWidth="1"/>
    <col min="3" max="20" width="13.33203125" style="45" customWidth="1"/>
    <col min="21" max="21" width="11.5546875" style="45" bestFit="1" customWidth="1"/>
    <col min="22" max="22" width="13" style="45" customWidth="1"/>
    <col min="23" max="23" width="13.5546875" style="45" bestFit="1" customWidth="1"/>
    <col min="24" max="24" width="14.33203125" style="45" customWidth="1"/>
    <col min="25" max="25" width="13.109375" style="45" customWidth="1"/>
    <col min="26" max="26" width="16.88671875" style="45" bestFit="1" customWidth="1"/>
    <col min="27" max="27" width="10.88671875" style="45" bestFit="1" customWidth="1"/>
    <col min="28" max="31" width="11.33203125" style="45" bestFit="1" customWidth="1"/>
    <col min="32" max="33" width="11.88671875" style="45" bestFit="1" customWidth="1"/>
    <col min="34" max="16384" width="9.109375" style="45"/>
  </cols>
  <sheetData>
    <row r="1" spans="2:18" x14ac:dyDescent="0.3">
      <c r="B1" s="87" t="s">
        <v>67</v>
      </c>
      <c r="C1" s="87"/>
      <c r="D1" s="87"/>
      <c r="E1" s="87"/>
      <c r="F1" s="87"/>
      <c r="G1" s="87"/>
    </row>
    <row r="2" spans="2:18" x14ac:dyDescent="0.3">
      <c r="B2" s="87" t="s">
        <v>9</v>
      </c>
      <c r="C2" s="87"/>
      <c r="D2" s="87"/>
      <c r="E2" s="87"/>
      <c r="F2" s="87"/>
      <c r="G2" s="87"/>
    </row>
    <row r="3" spans="2:18" x14ac:dyDescent="0.3">
      <c r="B3" s="87" t="s">
        <v>24</v>
      </c>
      <c r="C3" s="87"/>
      <c r="D3" s="87"/>
      <c r="E3" s="87"/>
      <c r="F3" s="87"/>
      <c r="G3" s="87"/>
    </row>
    <row r="4" spans="2:18" x14ac:dyDescent="0.3">
      <c r="B4" s="88" t="s">
        <v>11</v>
      </c>
      <c r="C4" s="87"/>
      <c r="D4" s="87"/>
      <c r="E4" s="87"/>
      <c r="F4" s="87"/>
      <c r="G4" s="87"/>
    </row>
    <row r="7" spans="2:18" x14ac:dyDescent="0.3">
      <c r="B7" s="42"/>
      <c r="C7" s="238" t="s">
        <v>14</v>
      </c>
      <c r="D7" s="239"/>
      <c r="E7" s="240"/>
      <c r="F7" s="238" t="s">
        <v>16</v>
      </c>
      <c r="G7" s="239"/>
      <c r="H7" s="240"/>
      <c r="I7" s="238" t="s">
        <v>17</v>
      </c>
      <c r="J7" s="239"/>
      <c r="K7" s="240"/>
    </row>
    <row r="8" spans="2:18" ht="45.75" customHeight="1" x14ac:dyDescent="0.3">
      <c r="B8" s="69"/>
      <c r="C8" s="75" t="s">
        <v>20</v>
      </c>
      <c r="D8" s="75" t="s">
        <v>21</v>
      </c>
      <c r="E8" s="58" t="s">
        <v>26</v>
      </c>
      <c r="F8" s="72" t="s">
        <v>20</v>
      </c>
      <c r="G8" s="75" t="s">
        <v>21</v>
      </c>
      <c r="H8" s="58" t="s">
        <v>26</v>
      </c>
      <c r="I8" s="72" t="s">
        <v>20</v>
      </c>
      <c r="J8" s="75" t="s">
        <v>21</v>
      </c>
      <c r="K8" s="58" t="s">
        <v>26</v>
      </c>
    </row>
    <row r="9" spans="2:18" x14ac:dyDescent="0.3">
      <c r="B9" s="69" t="s">
        <v>0</v>
      </c>
      <c r="C9" s="76">
        <v>21.3</v>
      </c>
      <c r="D9" s="80">
        <f t="shared" ref="D9:D17" si="0">C9/$C$19</f>
        <v>0.54981930820856995</v>
      </c>
      <c r="E9" s="61">
        <v>7785</v>
      </c>
      <c r="F9" s="79">
        <v>29.19</v>
      </c>
      <c r="G9" s="81">
        <v>0.62139999999999995</v>
      </c>
      <c r="H9" s="61">
        <v>8875</v>
      </c>
      <c r="I9" s="79">
        <v>27.42</v>
      </c>
      <c r="J9" s="80">
        <f t="shared" ref="J9:J17" si="1">I9/$I$19</f>
        <v>0.58980425898042577</v>
      </c>
      <c r="K9" s="61">
        <v>8586</v>
      </c>
      <c r="M9" s="84"/>
      <c r="N9" s="84"/>
      <c r="O9" s="84"/>
      <c r="P9" s="84"/>
      <c r="Q9" s="84"/>
      <c r="R9" s="84"/>
    </row>
    <row r="10" spans="2:18" x14ac:dyDescent="0.3">
      <c r="B10" s="69" t="s">
        <v>1</v>
      </c>
      <c r="C10" s="77">
        <v>0</v>
      </c>
      <c r="D10" s="81">
        <f t="shared" si="0"/>
        <v>0</v>
      </c>
      <c r="E10" s="59">
        <v>0</v>
      </c>
      <c r="F10" s="25">
        <v>0</v>
      </c>
      <c r="G10" s="81">
        <f>F10/$F$19</f>
        <v>0</v>
      </c>
      <c r="H10" s="59">
        <v>0</v>
      </c>
      <c r="I10" s="25">
        <v>0</v>
      </c>
      <c r="J10" s="81">
        <f t="shared" si="1"/>
        <v>0</v>
      </c>
      <c r="K10" s="59">
        <v>-2</v>
      </c>
      <c r="M10" s="84"/>
      <c r="N10" s="84"/>
      <c r="O10" s="84"/>
      <c r="P10" s="84"/>
      <c r="Q10" s="84"/>
      <c r="R10" s="84"/>
    </row>
    <row r="11" spans="2:18" x14ac:dyDescent="0.3">
      <c r="B11" s="69" t="s">
        <v>3</v>
      </c>
      <c r="C11" s="77">
        <v>6.7</v>
      </c>
      <c r="D11" s="81">
        <f t="shared" si="0"/>
        <v>0.1729478575116159</v>
      </c>
      <c r="E11" s="59">
        <v>2448</v>
      </c>
      <c r="F11" s="25">
        <v>10.039999999999999</v>
      </c>
      <c r="G11" s="81">
        <v>0.21379999999999999</v>
      </c>
      <c r="H11" s="59">
        <v>3054</v>
      </c>
      <c r="I11" s="25">
        <v>11.32</v>
      </c>
      <c r="J11" s="81">
        <f t="shared" si="1"/>
        <v>0.24349322434932238</v>
      </c>
      <c r="K11" s="59">
        <v>3544</v>
      </c>
      <c r="M11" s="84"/>
      <c r="N11" s="84"/>
      <c r="O11" s="84"/>
      <c r="P11" s="84"/>
      <c r="Q11" s="84"/>
      <c r="R11" s="84"/>
    </row>
    <row r="12" spans="2:18" x14ac:dyDescent="0.3">
      <c r="B12" s="69" t="s">
        <v>2</v>
      </c>
      <c r="C12" s="77">
        <v>4.25</v>
      </c>
      <c r="D12" s="81">
        <f t="shared" si="0"/>
        <v>0.10970573051109964</v>
      </c>
      <c r="E12" s="59">
        <v>1558</v>
      </c>
      <c r="F12" s="25">
        <v>3.85</v>
      </c>
      <c r="G12" s="81">
        <f t="shared" ref="G12:G17" si="2">F12/$F$19</f>
        <v>8.1967213114754106E-2</v>
      </c>
      <c r="H12" s="59">
        <v>1169</v>
      </c>
      <c r="I12" s="25">
        <v>3.53</v>
      </c>
      <c r="J12" s="81">
        <f t="shared" si="1"/>
        <v>7.5930307593030738E-2</v>
      </c>
      <c r="K12" s="59">
        <v>1105</v>
      </c>
      <c r="M12" s="84"/>
      <c r="N12" s="84"/>
      <c r="O12" s="84"/>
      <c r="P12" s="84"/>
      <c r="Q12" s="84"/>
      <c r="R12" s="84"/>
    </row>
    <row r="13" spans="2:18" x14ac:dyDescent="0.3">
      <c r="B13" s="69" t="s">
        <v>5</v>
      </c>
      <c r="C13" s="77">
        <v>2.42</v>
      </c>
      <c r="D13" s="81">
        <f t="shared" si="0"/>
        <v>6.24677336086732E-2</v>
      </c>
      <c r="E13" s="59">
        <v>883</v>
      </c>
      <c r="F13" s="25">
        <v>0.39</v>
      </c>
      <c r="G13" s="81">
        <f t="shared" si="2"/>
        <v>8.303172237598468E-3</v>
      </c>
      <c r="H13" s="59">
        <v>119</v>
      </c>
      <c r="I13" s="25">
        <v>-0.16</v>
      </c>
      <c r="J13" s="81">
        <f t="shared" si="1"/>
        <v>-3.4416003441600338E-3</v>
      </c>
      <c r="K13" s="59">
        <v>-51</v>
      </c>
      <c r="M13" s="84"/>
      <c r="N13" s="84"/>
      <c r="O13" s="84"/>
      <c r="P13" s="84"/>
      <c r="Q13" s="84"/>
      <c r="R13" s="84"/>
    </row>
    <row r="14" spans="2:18" x14ac:dyDescent="0.3">
      <c r="B14" s="69" t="s">
        <v>4</v>
      </c>
      <c r="C14" s="77">
        <v>3.05</v>
      </c>
      <c r="D14" s="81">
        <f t="shared" si="0"/>
        <v>7.8729994837377373E-2</v>
      </c>
      <c r="E14" s="59">
        <v>1113</v>
      </c>
      <c r="F14" s="25">
        <v>3.09</v>
      </c>
      <c r="G14" s="81">
        <f t="shared" si="2"/>
        <v>6.5786672344049391E-2</v>
      </c>
      <c r="H14" s="59">
        <v>940</v>
      </c>
      <c r="I14" s="25">
        <v>3.16</v>
      </c>
      <c r="J14" s="81">
        <f t="shared" si="1"/>
        <v>6.7971606797160675E-2</v>
      </c>
      <c r="K14" s="59">
        <v>990</v>
      </c>
      <c r="M14" s="84"/>
      <c r="N14" s="84"/>
      <c r="O14" s="84"/>
      <c r="P14" s="84"/>
      <c r="Q14" s="84"/>
      <c r="R14" s="84"/>
    </row>
    <row r="15" spans="2:18" x14ac:dyDescent="0.3">
      <c r="B15" s="69" t="s">
        <v>8</v>
      </c>
      <c r="C15" s="77">
        <v>0</v>
      </c>
      <c r="D15" s="81">
        <f t="shared" si="0"/>
        <v>0</v>
      </c>
      <c r="E15" s="59">
        <v>0</v>
      </c>
      <c r="F15" s="25">
        <v>0</v>
      </c>
      <c r="G15" s="81">
        <f t="shared" si="2"/>
        <v>0</v>
      </c>
      <c r="H15" s="59">
        <v>0</v>
      </c>
      <c r="I15" s="25">
        <v>0.73</v>
      </c>
      <c r="J15" s="81">
        <f t="shared" si="1"/>
        <v>1.5702301570230153E-2</v>
      </c>
      <c r="K15" s="59">
        <v>220</v>
      </c>
      <c r="M15" s="84"/>
      <c r="N15" s="84"/>
      <c r="O15" s="84"/>
      <c r="P15" s="84"/>
      <c r="Q15" s="84"/>
      <c r="R15" s="84"/>
    </row>
    <row r="16" spans="2:18" x14ac:dyDescent="0.3">
      <c r="B16" s="69" t="s">
        <v>10</v>
      </c>
      <c r="C16" s="77">
        <v>0.37</v>
      </c>
      <c r="D16" s="81">
        <f t="shared" si="0"/>
        <v>9.5508518327310273E-3</v>
      </c>
      <c r="E16" s="59">
        <v>135</v>
      </c>
      <c r="F16" s="25">
        <v>0.41</v>
      </c>
      <c r="G16" s="81">
        <f t="shared" si="2"/>
        <v>8.7289759420906953E-3</v>
      </c>
      <c r="H16" s="59">
        <v>130</v>
      </c>
      <c r="I16" s="25">
        <v>0.49</v>
      </c>
      <c r="J16" s="81">
        <f t="shared" si="1"/>
        <v>1.0539901053990103E-2</v>
      </c>
      <c r="K16" s="59">
        <v>153</v>
      </c>
      <c r="M16" s="84"/>
      <c r="N16" s="84"/>
      <c r="O16" s="84"/>
      <c r="P16" s="84"/>
      <c r="Q16" s="84"/>
      <c r="R16" s="84"/>
    </row>
    <row r="17" spans="2:25" x14ac:dyDescent="0.3">
      <c r="B17" s="69" t="s">
        <v>19</v>
      </c>
      <c r="C17" s="77">
        <v>0.65</v>
      </c>
      <c r="D17" s="81">
        <f t="shared" si="0"/>
        <v>1.6778523489932886E-2</v>
      </c>
      <c r="E17" s="59">
        <v>291</v>
      </c>
      <c r="F17" s="25">
        <v>0</v>
      </c>
      <c r="G17" s="81">
        <f t="shared" si="2"/>
        <v>0</v>
      </c>
      <c r="H17" s="59">
        <v>0</v>
      </c>
      <c r="I17" s="25">
        <v>0</v>
      </c>
      <c r="J17" s="81">
        <f t="shared" si="1"/>
        <v>0</v>
      </c>
      <c r="K17" s="59">
        <v>0</v>
      </c>
      <c r="M17" s="84"/>
      <c r="N17" s="84"/>
      <c r="O17" s="84"/>
      <c r="P17" s="84"/>
      <c r="Q17" s="84"/>
      <c r="R17" s="84"/>
    </row>
    <row r="18" spans="2:25" ht="7.5" customHeight="1" x14ac:dyDescent="0.3">
      <c r="B18" s="73"/>
      <c r="C18" s="42"/>
      <c r="D18" s="42"/>
      <c r="E18" s="93"/>
      <c r="F18" s="74"/>
      <c r="G18" s="42"/>
      <c r="H18" s="93"/>
      <c r="I18" s="74"/>
      <c r="J18" s="42"/>
      <c r="K18" s="93"/>
      <c r="M18" s="84"/>
      <c r="N18" s="84"/>
      <c r="O18" s="84"/>
      <c r="P18" s="84"/>
      <c r="Q18" s="84"/>
      <c r="R18" s="84"/>
    </row>
    <row r="19" spans="2:25" x14ac:dyDescent="0.3">
      <c r="B19" s="70" t="s">
        <v>7</v>
      </c>
      <c r="C19" s="78">
        <f>+C9+C10+C11+C12+C13+C14+C15+C27</f>
        <v>38.74</v>
      </c>
      <c r="D19" s="82">
        <f>+D9+D10+D11+D12+D13+D14+D15+D27</f>
        <v>1</v>
      </c>
      <c r="E19" s="60">
        <f>SUM(E9:E18)</f>
        <v>14213</v>
      </c>
      <c r="F19" s="29">
        <f>+F9+F10+F11+F12+F13+F14+F15+F27</f>
        <v>46.97</v>
      </c>
      <c r="G19" s="85">
        <f>+G9+G10+G11+G12+G13+G14+G15+G27</f>
        <v>0.99998603363849259</v>
      </c>
      <c r="H19" s="60">
        <f>SUM(H9:H18)</f>
        <v>14287</v>
      </c>
      <c r="I19" s="29">
        <f>+I9+I10+I11+I12+I13+I14+I15+I27</f>
        <v>46.490000000000009</v>
      </c>
      <c r="J19" s="82">
        <f>+J9+J10+J11+J12+J13+J14+J15+J27</f>
        <v>0.99989228970606925</v>
      </c>
      <c r="K19" s="60">
        <f>SUM(K9:K18)</f>
        <v>14545</v>
      </c>
      <c r="M19" s="84"/>
      <c r="N19" s="84"/>
      <c r="O19" s="84"/>
      <c r="P19" s="84"/>
      <c r="Q19" s="84"/>
      <c r="R19" s="84"/>
    </row>
    <row r="20" spans="2:25" x14ac:dyDescent="0.3">
      <c r="B20" s="30"/>
    </row>
    <row r="21" spans="2:25" x14ac:dyDescent="0.3">
      <c r="B21" s="87" t="s">
        <v>22</v>
      </c>
    </row>
    <row r="22" spans="2:25" x14ac:dyDescent="0.3">
      <c r="B22" s="33" t="s">
        <v>23</v>
      </c>
    </row>
    <row r="23" spans="2:25" x14ac:dyDescent="0.3">
      <c r="B23" s="16" t="s">
        <v>25</v>
      </c>
    </row>
    <row r="24" spans="2:25" x14ac:dyDescent="0.3">
      <c r="B24" s="16" t="s">
        <v>33</v>
      </c>
      <c r="I24" s="31"/>
    </row>
    <row r="25" spans="2:25" x14ac:dyDescent="0.3">
      <c r="U25" s="17"/>
    </row>
    <row r="27" spans="2:25" x14ac:dyDescent="0.3">
      <c r="B27" s="69" t="s">
        <v>18</v>
      </c>
      <c r="C27" s="25">
        <f>+C17+C16</f>
        <v>1.02</v>
      </c>
      <c r="D27" s="5">
        <f>C27/$C$19</f>
        <v>2.6329375322663912E-2</v>
      </c>
      <c r="E27" s="71"/>
      <c r="F27" s="25">
        <f>+F17+F16</f>
        <v>0.41</v>
      </c>
      <c r="G27" s="5">
        <f>F27/$F$19</f>
        <v>8.7289759420906953E-3</v>
      </c>
      <c r="H27" s="71"/>
      <c r="I27" s="25">
        <f>+I17+I16</f>
        <v>0.49</v>
      </c>
      <c r="J27" s="5">
        <f>I27/$F$19</f>
        <v>1.0432190760059613E-2</v>
      </c>
      <c r="Y27" s="71"/>
    </row>
    <row r="52" spans="1:26" x14ac:dyDescent="0.3">
      <c r="A52" s="236" t="s">
        <v>57</v>
      </c>
      <c r="B52" s="237"/>
      <c r="C52" s="237"/>
      <c r="D52" s="237"/>
      <c r="E52" s="237"/>
    </row>
    <row r="53" spans="1:26" hidden="1" x14ac:dyDescent="0.3">
      <c r="B53" s="42"/>
      <c r="C53" s="238" t="s">
        <v>27</v>
      </c>
      <c r="D53" s="239"/>
      <c r="E53" s="240"/>
      <c r="F53" s="238" t="s">
        <v>28</v>
      </c>
      <c r="G53" s="239"/>
      <c r="H53" s="240"/>
      <c r="I53" s="238" t="s">
        <v>29</v>
      </c>
      <c r="J53" s="239"/>
      <c r="K53" s="240"/>
      <c r="L53" s="238" t="s">
        <v>30</v>
      </c>
      <c r="M53" s="239"/>
      <c r="N53" s="240"/>
      <c r="O53" s="238" t="s">
        <v>34</v>
      </c>
      <c r="P53" s="239"/>
      <c r="Q53" s="240"/>
      <c r="R53" s="238" t="s">
        <v>35</v>
      </c>
      <c r="S53" s="239"/>
      <c r="T53" s="240"/>
      <c r="U53" s="238" t="s">
        <v>36</v>
      </c>
      <c r="V53" s="239"/>
      <c r="W53" s="240"/>
      <c r="X53" s="238" t="s">
        <v>37</v>
      </c>
      <c r="Y53" s="239"/>
      <c r="Z53" s="240"/>
    </row>
    <row r="54" spans="1:26" ht="45.75" hidden="1" customHeight="1" x14ac:dyDescent="0.3">
      <c r="B54" s="69"/>
      <c r="C54" s="75" t="s">
        <v>20</v>
      </c>
      <c r="D54" s="75" t="s">
        <v>21</v>
      </c>
      <c r="E54" s="58" t="s">
        <v>26</v>
      </c>
      <c r="F54" s="75" t="s">
        <v>20</v>
      </c>
      <c r="G54" s="75" t="s">
        <v>21</v>
      </c>
      <c r="H54" s="58" t="s">
        <v>26</v>
      </c>
      <c r="I54" s="28" t="s">
        <v>20</v>
      </c>
      <c r="J54" s="83" t="s">
        <v>21</v>
      </c>
      <c r="K54" s="58" t="s">
        <v>26</v>
      </c>
      <c r="L54" s="27" t="s">
        <v>20</v>
      </c>
      <c r="M54" s="75" t="s">
        <v>21</v>
      </c>
      <c r="N54" s="58" t="s">
        <v>26</v>
      </c>
      <c r="O54" s="27" t="s">
        <v>20</v>
      </c>
      <c r="P54" s="75" t="s">
        <v>21</v>
      </c>
      <c r="Q54" s="58" t="s">
        <v>26</v>
      </c>
      <c r="R54" s="27" t="s">
        <v>20</v>
      </c>
      <c r="S54" s="75" t="s">
        <v>21</v>
      </c>
      <c r="T54" s="58" t="s">
        <v>26</v>
      </c>
      <c r="U54" s="27" t="s">
        <v>20</v>
      </c>
      <c r="V54" s="75" t="s">
        <v>21</v>
      </c>
      <c r="W54" s="58" t="s">
        <v>26</v>
      </c>
      <c r="X54" s="27" t="s">
        <v>20</v>
      </c>
      <c r="Y54" s="75" t="s">
        <v>21</v>
      </c>
      <c r="Z54" s="58" t="s">
        <v>26</v>
      </c>
    </row>
    <row r="55" spans="1:26" hidden="1" x14ac:dyDescent="0.3">
      <c r="B55" s="42" t="s">
        <v>0</v>
      </c>
      <c r="C55" s="207">
        <v>18.172366452591227</v>
      </c>
      <c r="D55" s="80">
        <f t="shared" ref="D55:D61" si="3">C55/$C$65</f>
        <v>0.48799201665974956</v>
      </c>
      <c r="E55" s="184">
        <v>5690.3131072998913</v>
      </c>
      <c r="F55" s="178">
        <v>16.897676714091229</v>
      </c>
      <c r="G55" s="80">
        <f t="shared" ref="G55:G63" si="4">F55/$F$65</f>
        <v>0.47178713639843489</v>
      </c>
      <c r="H55" s="184">
        <v>5291.1695094833867</v>
      </c>
      <c r="I55" s="185">
        <v>18.29</v>
      </c>
      <c r="J55" s="80">
        <f t="shared" ref="J55:J63" si="5">I55/$I$65</f>
        <v>0.49174824063498596</v>
      </c>
      <c r="K55" s="184">
        <v>5726</v>
      </c>
      <c r="L55" s="185">
        <v>14.88</v>
      </c>
      <c r="M55" s="80">
        <f>L55/$L$65</f>
        <v>0.444735917270075</v>
      </c>
      <c r="N55" s="184">
        <v>4659</v>
      </c>
      <c r="O55" s="185">
        <v>12.1637</v>
      </c>
      <c r="P55" s="80">
        <f t="shared" ref="P55:P61" si="6">O55/$O$65</f>
        <v>0.39888961398837147</v>
      </c>
      <c r="Q55" s="184">
        <v>3809</v>
      </c>
      <c r="R55" s="185">
        <v>11.497299999999999</v>
      </c>
      <c r="S55" s="80">
        <f t="shared" ref="S55:S61" si="7">R55/$R$65</f>
        <v>0.38874011861048557</v>
      </c>
      <c r="T55" s="184">
        <v>3600</v>
      </c>
      <c r="U55" s="185">
        <v>14.767200000000001</v>
      </c>
      <c r="V55" s="2">
        <f>+U55/$U$65</f>
        <v>0.44647754037049248</v>
      </c>
      <c r="W55" s="184">
        <v>4624</v>
      </c>
      <c r="X55" s="165">
        <v>15.269399999999999</v>
      </c>
      <c r="Y55" s="167">
        <f>+X55/$X$65</f>
        <v>0.45410990069858947</v>
      </c>
      <c r="Z55" s="138">
        <v>4781</v>
      </c>
    </row>
    <row r="56" spans="1:26" hidden="1" x14ac:dyDescent="0.3">
      <c r="B56" s="9" t="s">
        <v>1</v>
      </c>
      <c r="C56" s="208">
        <v>4.7262340965444835E-2</v>
      </c>
      <c r="D56" s="81">
        <f t="shared" si="3"/>
        <v>1.2691602461329101E-3</v>
      </c>
      <c r="E56" s="179">
        <v>14.79925682650974</v>
      </c>
      <c r="F56" s="176">
        <v>4.8574396965444827E-2</v>
      </c>
      <c r="G56" s="81">
        <f t="shared" si="4"/>
        <v>1.3562086690590662E-3</v>
      </c>
      <c r="H56" s="179">
        <v>15.210100921789738</v>
      </c>
      <c r="I56" s="186">
        <v>0.04</v>
      </c>
      <c r="J56" s="81">
        <f t="shared" si="5"/>
        <v>1.0754472184472082E-3</v>
      </c>
      <c r="K56" s="179">
        <v>14</v>
      </c>
      <c r="L56" s="186">
        <v>0.04</v>
      </c>
      <c r="M56" s="81">
        <f>L56/$L$65</f>
        <v>1.1955266593281586E-3</v>
      </c>
      <c r="N56" s="179">
        <v>13</v>
      </c>
      <c r="O56" s="186">
        <v>4.87E-2</v>
      </c>
      <c r="P56" s="81">
        <f t="shared" si="6"/>
        <v>1.5970407196193336E-3</v>
      </c>
      <c r="Q56" s="179">
        <v>49</v>
      </c>
      <c r="R56" s="186">
        <v>5.2200000000000003E-2</v>
      </c>
      <c r="S56" s="81">
        <f t="shared" si="7"/>
        <v>1.764956484693567E-3</v>
      </c>
      <c r="T56" s="179">
        <v>50</v>
      </c>
      <c r="U56" s="186">
        <v>4.6199999999999998E-2</v>
      </c>
      <c r="V56" s="2">
        <f t="shared" ref="V56:V63" si="8">+U56/$U$65</f>
        <v>1.3968296200442027E-3</v>
      </c>
      <c r="W56" s="179">
        <v>14</v>
      </c>
      <c r="X56" s="166">
        <v>4.5100000000000001E-2</v>
      </c>
      <c r="Y56" s="167">
        <f t="shared" ref="Y56:Y63" si="9">+X56/$X$65</f>
        <v>1.3412679294213517E-3</v>
      </c>
      <c r="Z56" s="136">
        <v>14</v>
      </c>
    </row>
    <row r="57" spans="1:26" hidden="1" x14ac:dyDescent="0.3">
      <c r="B57" s="9" t="s">
        <v>3</v>
      </c>
      <c r="C57" s="208">
        <v>11.319146471230857</v>
      </c>
      <c r="D57" s="81">
        <f t="shared" si="3"/>
        <v>0.30395893279905806</v>
      </c>
      <c r="E57" s="179">
        <v>3544.3643345365181</v>
      </c>
      <c r="F57" s="176">
        <v>11.319146471230857</v>
      </c>
      <c r="G57" s="81">
        <f t="shared" si="4"/>
        <v>0.31603325063516918</v>
      </c>
      <c r="H57" s="179">
        <v>3544.3643345365181</v>
      </c>
      <c r="I57" s="186">
        <v>11.32</v>
      </c>
      <c r="J57" s="81">
        <f t="shared" si="5"/>
        <v>0.30435156282055992</v>
      </c>
      <c r="K57" s="179">
        <v>3544</v>
      </c>
      <c r="L57" s="186">
        <v>11.32</v>
      </c>
      <c r="M57" s="81">
        <f>L57/$L$65</f>
        <v>0.33833404458986888</v>
      </c>
      <c r="N57" s="179">
        <v>3544</v>
      </c>
      <c r="O57" s="186">
        <v>11.319100000000001</v>
      </c>
      <c r="P57" s="81">
        <f t="shared" si="6"/>
        <v>0.37119227124113352</v>
      </c>
      <c r="Q57" s="179">
        <v>3544</v>
      </c>
      <c r="R57" s="186">
        <v>11.319100000000001</v>
      </c>
      <c r="S57" s="81">
        <f t="shared" si="7"/>
        <v>0.38271492233515242</v>
      </c>
      <c r="T57" s="179">
        <v>3544</v>
      </c>
      <c r="U57" s="186">
        <v>11.319100000000001</v>
      </c>
      <c r="V57" s="2">
        <f t="shared" si="8"/>
        <v>0.34222628035156571</v>
      </c>
      <c r="W57" s="179">
        <v>3544</v>
      </c>
      <c r="X57" s="166">
        <v>11.319100000000001</v>
      </c>
      <c r="Y57" s="167">
        <f t="shared" si="9"/>
        <v>0.33662851041936187</v>
      </c>
      <c r="Z57" s="136">
        <v>3544</v>
      </c>
    </row>
    <row r="58" spans="1:26" hidden="1" x14ac:dyDescent="0.3">
      <c r="B58" s="9" t="s">
        <v>2</v>
      </c>
      <c r="C58" s="208">
        <v>2.7109950568449701</v>
      </c>
      <c r="D58" s="81">
        <f t="shared" si="3"/>
        <v>7.2799761571820415E-2</v>
      </c>
      <c r="E58" s="179">
        <v>844.95581364868224</v>
      </c>
      <c r="F58" s="176">
        <v>2.5845837193449701</v>
      </c>
      <c r="G58" s="81">
        <f t="shared" si="4"/>
        <v>7.2162189652671349E-2</v>
      </c>
      <c r="H58" s="179">
        <v>805.43272683410737</v>
      </c>
      <c r="I58" s="186">
        <v>2.71</v>
      </c>
      <c r="J58" s="81">
        <f t="shared" si="5"/>
        <v>7.2861549049798358E-2</v>
      </c>
      <c r="K58" s="179">
        <v>843</v>
      </c>
      <c r="L58" s="186">
        <v>2.38</v>
      </c>
      <c r="M58" s="81">
        <f>L58/$L$65</f>
        <v>7.1133836230025435E-2</v>
      </c>
      <c r="N58" s="179">
        <v>739</v>
      </c>
      <c r="O58" s="186">
        <v>2.1151</v>
      </c>
      <c r="P58" s="81">
        <f t="shared" si="6"/>
        <v>6.9361413266259803E-2</v>
      </c>
      <c r="Q58" s="179">
        <v>659</v>
      </c>
      <c r="R58" s="186">
        <v>2.0335000000000001</v>
      </c>
      <c r="S58" s="81">
        <f t="shared" si="7"/>
        <v>6.8755536621156493E-2</v>
      </c>
      <c r="T58" s="179">
        <v>634</v>
      </c>
      <c r="U58" s="186">
        <v>2.3464999999999998</v>
      </c>
      <c r="V58" s="2">
        <f t="shared" si="8"/>
        <v>7.0945036870859776E-2</v>
      </c>
      <c r="W58" s="179">
        <v>729</v>
      </c>
      <c r="X58" s="166">
        <v>2.3954</v>
      </c>
      <c r="Y58" s="167">
        <f t="shared" si="9"/>
        <v>7.1238873572858213E-2</v>
      </c>
      <c r="Z58" s="136">
        <v>744</v>
      </c>
    </row>
    <row r="59" spans="1:26" hidden="1" x14ac:dyDescent="0.3">
      <c r="B59" s="9" t="s">
        <v>5</v>
      </c>
      <c r="C59" s="208">
        <v>-0.16422868764062626</v>
      </c>
      <c r="D59" s="81">
        <f t="shared" si="3"/>
        <v>-4.4101184446291896E-3</v>
      </c>
      <c r="E59" s="179">
        <v>-51.424928960909305</v>
      </c>
      <c r="F59" s="176">
        <v>-0.16422868764062626</v>
      </c>
      <c r="G59" s="81">
        <f t="shared" si="4"/>
        <v>-4.5853038596620523E-3</v>
      </c>
      <c r="H59" s="179">
        <v>-51.424928960909305</v>
      </c>
      <c r="I59" s="186">
        <v>-0.16422868764062626</v>
      </c>
      <c r="J59" s="81">
        <f t="shared" si="5"/>
        <v>-4.415482132808673E-3</v>
      </c>
      <c r="K59" s="179">
        <v>-51.424928960909305</v>
      </c>
      <c r="L59" s="186">
        <v>-0.16</v>
      </c>
      <c r="M59" s="81">
        <v>-3.8999999999999998E-3</v>
      </c>
      <c r="N59" s="179">
        <v>-51.424928960909305</v>
      </c>
      <c r="O59" s="186">
        <v>-0.16420000000000001</v>
      </c>
      <c r="P59" s="81">
        <f t="shared" si="6"/>
        <v>-5.3846834940758648E-3</v>
      </c>
      <c r="Q59" s="179">
        <v>-51.424928960909305</v>
      </c>
      <c r="R59" s="186">
        <v>-0.16420000000000001</v>
      </c>
      <c r="S59" s="81">
        <f t="shared" si="7"/>
        <v>-5.551836298595474E-3</v>
      </c>
      <c r="T59" s="179">
        <v>-51</v>
      </c>
      <c r="U59" s="186">
        <v>-0.16420000000000001</v>
      </c>
      <c r="V59" s="2">
        <f t="shared" si="8"/>
        <v>-4.9644896885553706E-3</v>
      </c>
      <c r="W59" s="179">
        <v>-51</v>
      </c>
      <c r="X59" s="166">
        <v>-0.16420000000000001</v>
      </c>
      <c r="Y59" s="167">
        <f t="shared" si="9"/>
        <v>-4.8832858982480257E-3</v>
      </c>
      <c r="Z59" s="136">
        <v>-51</v>
      </c>
    </row>
    <row r="60" spans="1:26" hidden="1" x14ac:dyDescent="0.3">
      <c r="B60" s="9" t="s">
        <v>4</v>
      </c>
      <c r="C60" s="208">
        <v>3.161402237082056</v>
      </c>
      <c r="D60" s="81">
        <f t="shared" si="3"/>
        <v>8.4894780059111927E-2</v>
      </c>
      <c r="E60" s="179">
        <v>989.92988249750408</v>
      </c>
      <c r="F60" s="176">
        <v>3.161402237082056</v>
      </c>
      <c r="G60" s="81">
        <f t="shared" si="4"/>
        <v>8.8267099298494522E-2</v>
      </c>
      <c r="H60" s="179">
        <v>989.92988249750408</v>
      </c>
      <c r="I60" s="186">
        <v>3.161402237082056</v>
      </c>
      <c r="J60" s="81">
        <f t="shared" si="5"/>
        <v>8.4998031056566961E-2</v>
      </c>
      <c r="K60" s="179">
        <v>989.92988249750408</v>
      </c>
      <c r="L60" s="186">
        <v>3.161402237082056</v>
      </c>
      <c r="M60" s="81">
        <f>L60/$L$65</f>
        <v>9.4488516382281937E-2</v>
      </c>
      <c r="N60" s="179">
        <v>989.92988249750408</v>
      </c>
      <c r="O60" s="186">
        <v>3.1614</v>
      </c>
      <c r="P60" s="81">
        <f t="shared" si="6"/>
        <v>0.10367319365512447</v>
      </c>
      <c r="Q60" s="179">
        <v>989.92988249750408</v>
      </c>
      <c r="R60" s="186">
        <v>3.1614</v>
      </c>
      <c r="S60" s="81">
        <f t="shared" si="7"/>
        <v>0.10689144503276327</v>
      </c>
      <c r="T60" s="179">
        <v>990</v>
      </c>
      <c r="U60" s="186">
        <v>3.1614</v>
      </c>
      <c r="V60" s="2">
        <f t="shared" si="8"/>
        <v>9.5583055428739017E-2</v>
      </c>
      <c r="W60" s="179">
        <v>990</v>
      </c>
      <c r="X60" s="166">
        <v>3.1614</v>
      </c>
      <c r="Y60" s="167">
        <f t="shared" si="9"/>
        <v>9.4019610467243039E-2</v>
      </c>
      <c r="Z60" s="136">
        <v>990</v>
      </c>
    </row>
    <row r="61" spans="1:26" hidden="1" x14ac:dyDescent="0.3">
      <c r="B61" s="9" t="s">
        <v>8</v>
      </c>
      <c r="C61" s="208">
        <v>1.479616485</v>
      </c>
      <c r="D61" s="81">
        <f t="shared" si="3"/>
        <v>3.9732911741673746E-2</v>
      </c>
      <c r="E61" s="179">
        <v>423.59940349065005</v>
      </c>
      <c r="F61" s="176">
        <v>1.4566555050000001</v>
      </c>
      <c r="G61" s="81">
        <f t="shared" si="4"/>
        <v>4.067016673658299E-2</v>
      </c>
      <c r="H61" s="179">
        <v>417.02590452645006</v>
      </c>
      <c r="I61" s="186">
        <v>1.4566555050000001</v>
      </c>
      <c r="J61" s="81">
        <f t="shared" si="5"/>
        <v>3.9163902777201588E-2</v>
      </c>
      <c r="K61" s="179">
        <v>398</v>
      </c>
      <c r="L61" s="186">
        <v>1.4566555050000001</v>
      </c>
      <c r="M61" s="81">
        <f>L61/$L$65</f>
        <v>4.353676224211555E-2</v>
      </c>
      <c r="N61" s="179">
        <v>398</v>
      </c>
      <c r="O61" s="186">
        <v>1.4567000000000001</v>
      </c>
      <c r="P61" s="81">
        <f t="shared" si="6"/>
        <v>4.7770209779660851E-2</v>
      </c>
      <c r="Q61" s="179">
        <v>398</v>
      </c>
      <c r="R61" s="186">
        <v>1.2830999999999999</v>
      </c>
      <c r="S61" s="81">
        <f t="shared" si="7"/>
        <v>4.3383441868013711E-2</v>
      </c>
      <c r="T61" s="179">
        <v>345</v>
      </c>
      <c r="U61" s="186">
        <v>1.2830999999999999</v>
      </c>
      <c r="V61" s="2">
        <f t="shared" si="8"/>
        <v>3.8793768083954898E-2</v>
      </c>
      <c r="W61" s="179">
        <v>345</v>
      </c>
      <c r="X61" s="166">
        <v>1.2830999999999999</v>
      </c>
      <c r="Y61" s="167">
        <f t="shared" si="9"/>
        <v>3.815922129136444E-2</v>
      </c>
      <c r="Z61" s="136">
        <v>345</v>
      </c>
    </row>
    <row r="62" spans="1:26" hidden="1" x14ac:dyDescent="0.3">
      <c r="B62" s="9" t="s">
        <v>10</v>
      </c>
      <c r="C62" s="208">
        <v>0.51250469457797909</v>
      </c>
      <c r="D62" s="81">
        <v>1.04E-2</v>
      </c>
      <c r="E62" s="179">
        <v>159.52026846539275</v>
      </c>
      <c r="F62" s="176">
        <v>0.51250469457797909</v>
      </c>
      <c r="G62" s="81">
        <f t="shared" si="4"/>
        <v>1.4309252469250066E-2</v>
      </c>
      <c r="H62" s="179">
        <v>159.52026846539275</v>
      </c>
      <c r="I62" s="186">
        <v>0.38</v>
      </c>
      <c r="J62" s="81">
        <f t="shared" si="5"/>
        <v>1.0216748575248479E-2</v>
      </c>
      <c r="K62" s="179">
        <v>114</v>
      </c>
      <c r="L62" s="186">
        <v>0.38</v>
      </c>
      <c r="M62" s="81">
        <f>L62/$L$65</f>
        <v>1.1357503263617506E-2</v>
      </c>
      <c r="N62" s="179">
        <v>114</v>
      </c>
      <c r="O62" s="186">
        <v>0.38440000000000002</v>
      </c>
      <c r="P62" s="81">
        <v>1.15E-2</v>
      </c>
      <c r="Q62" s="179">
        <v>114</v>
      </c>
      <c r="R62" s="186">
        <v>0.38440000000000002</v>
      </c>
      <c r="S62" s="81">
        <v>1.15E-2</v>
      </c>
      <c r="T62" s="179">
        <v>114</v>
      </c>
      <c r="U62" s="186">
        <v>0.30659999999999998</v>
      </c>
      <c r="V62" s="2">
        <f t="shared" si="8"/>
        <v>9.269869296656982E-3</v>
      </c>
      <c r="W62" s="179">
        <v>88</v>
      </c>
      <c r="X62" s="166">
        <v>0.30659999999999998</v>
      </c>
      <c r="Y62" s="167">
        <f t="shared" si="9"/>
        <v>9.1182427308334011E-3</v>
      </c>
      <c r="Z62" s="136">
        <v>88</v>
      </c>
    </row>
    <row r="63" spans="1:26" hidden="1" x14ac:dyDescent="0.3">
      <c r="B63" s="171" t="s">
        <v>19</v>
      </c>
      <c r="C63" s="177">
        <v>0</v>
      </c>
      <c r="D63" s="81">
        <f>C63/$C$65</f>
        <v>0</v>
      </c>
      <c r="E63" s="180">
        <v>0</v>
      </c>
      <c r="F63" s="203">
        <v>0</v>
      </c>
      <c r="G63" s="81">
        <f t="shared" si="4"/>
        <v>0</v>
      </c>
      <c r="H63" s="180">
        <v>0</v>
      </c>
      <c r="I63" s="219">
        <v>0</v>
      </c>
      <c r="J63" s="81">
        <f t="shared" si="5"/>
        <v>0</v>
      </c>
      <c r="K63" s="180">
        <v>0</v>
      </c>
      <c r="L63" s="219">
        <v>0</v>
      </c>
      <c r="M63" s="81">
        <f>L63/$L$65</f>
        <v>0</v>
      </c>
      <c r="N63" s="180">
        <v>0</v>
      </c>
      <c r="O63" s="219">
        <v>8.9999999999999993E-3</v>
      </c>
      <c r="P63" s="81">
        <f>O63/$R$65</f>
        <v>3.0430284218854601E-4</v>
      </c>
      <c r="Q63" s="180">
        <v>3</v>
      </c>
      <c r="R63" s="219">
        <v>8.9999999999999993E-3</v>
      </c>
      <c r="S63" s="81">
        <f>R63/$R$65</f>
        <v>3.0430284218854601E-4</v>
      </c>
      <c r="T63" s="180">
        <v>3</v>
      </c>
      <c r="U63" s="219">
        <v>8.9999999999999993E-3</v>
      </c>
      <c r="V63" s="2">
        <f t="shared" si="8"/>
        <v>2.7210966624237711E-4</v>
      </c>
      <c r="W63" s="180">
        <v>3</v>
      </c>
      <c r="X63" s="168">
        <v>8.9999999999999993E-3</v>
      </c>
      <c r="Y63" s="167">
        <f t="shared" si="9"/>
        <v>2.6765878857632288E-4</v>
      </c>
      <c r="Z63" s="137">
        <v>3</v>
      </c>
    </row>
    <row r="64" spans="1:26" ht="7.5" hidden="1" customHeight="1" x14ac:dyDescent="0.3">
      <c r="B64" s="73" t="s">
        <v>6</v>
      </c>
      <c r="C64" s="76"/>
      <c r="D64" s="80"/>
      <c r="E64" s="93"/>
      <c r="F64" s="76"/>
      <c r="G64" s="80"/>
      <c r="H64" s="93"/>
      <c r="I64" s="79"/>
      <c r="J64" s="80"/>
      <c r="K64" s="93"/>
      <c r="L64" s="79"/>
      <c r="M64" s="80"/>
      <c r="N64" s="93"/>
      <c r="O64" s="79"/>
      <c r="P64" s="80"/>
      <c r="Q64" s="93"/>
      <c r="R64" s="79"/>
      <c r="S64" s="80"/>
      <c r="T64" s="93"/>
      <c r="U64" s="79"/>
      <c r="V64" s="80"/>
      <c r="W64" s="93"/>
      <c r="X64" s="79"/>
      <c r="Y64" s="80"/>
      <c r="Z64" s="93"/>
    </row>
    <row r="65" spans="1:38" hidden="1" x14ac:dyDescent="0.3">
      <c r="B65" s="70" t="s">
        <v>7</v>
      </c>
      <c r="C65" s="78">
        <f>+C55+C56+C57+C58+C59+C60+C61+C158</f>
        <v>37.239065050651917</v>
      </c>
      <c r="D65" s="82">
        <f>+D55+D56+D57+D58+D59+D60+D61+D158</f>
        <v>0.99999999999999967</v>
      </c>
      <c r="E65" s="60">
        <f>SUM(E55:E64)</f>
        <v>11616.05713780424</v>
      </c>
      <c r="F65" s="78">
        <f>+F55+F56+F57+F58+F59+F60+F61+F158</f>
        <v>35.816315050651909</v>
      </c>
      <c r="G65" s="82">
        <f>+G55+G56+G57+G58+G59+G60+G61+G158</f>
        <v>1</v>
      </c>
      <c r="H65" s="60">
        <f>SUM(H55:H64)</f>
        <v>11171.22779830424</v>
      </c>
      <c r="I65" s="29">
        <f>+I55+I56+I57+I58+I59+I60+I61+I158</f>
        <v>37.193829054441437</v>
      </c>
      <c r="J65" s="82">
        <f>+J55+J56+J57+J58+J59+J60+J61+J158</f>
        <v>0.99999999999999989</v>
      </c>
      <c r="K65" s="60">
        <f>SUM(K55:K64)</f>
        <v>11577.504953536596</v>
      </c>
      <c r="L65" s="29">
        <f>+L55+L56+L57+L58+L59+L60+L61+L158</f>
        <v>33.458057742082062</v>
      </c>
      <c r="M65" s="82">
        <f>+M55+M56+M57+M58+M59+M60+M61+M158</f>
        <v>1.0008821066373124</v>
      </c>
      <c r="N65" s="60">
        <f>SUM(N55:N64)</f>
        <v>10405.504953536596</v>
      </c>
      <c r="O65" s="29">
        <f>+O55+O56+O57+O58+O59+O60+O61+O158</f>
        <v>30.4939</v>
      </c>
      <c r="P65" s="82">
        <f>+P55+P56+P57+P58+P59+P60+P61+P158</f>
        <v>1.0000000000000002</v>
      </c>
      <c r="Q65" s="60">
        <f>SUM(Q55:Q64)</f>
        <v>9514.5049535365943</v>
      </c>
      <c r="R65" s="29">
        <f>+R55+R56+R57+R58+R59+R60+R61+R158</f>
        <v>29.575800000000001</v>
      </c>
      <c r="S65" s="82">
        <f>+S55+S56+S57+S58+S59+S60+S61+S158</f>
        <v>1</v>
      </c>
      <c r="T65" s="60">
        <f>SUM(T55:T64)</f>
        <v>9229</v>
      </c>
      <c r="U65" s="29">
        <f>+U55+U56+U57+U58+U59+U60+U61+U158</f>
        <v>33.0749</v>
      </c>
      <c r="V65" s="82">
        <f>+V55+V56+V57+V58+V59+V60+V61+V158</f>
        <v>1</v>
      </c>
      <c r="W65" s="60">
        <f>SUM(W55:W64)</f>
        <v>10286</v>
      </c>
      <c r="X65" s="29">
        <f>+X55+X56+X57+X58+X59+X60+X61+X158</f>
        <v>33.624899999999997</v>
      </c>
      <c r="Y65" s="82">
        <f>+Y55+Y56+Y57+Y58+Y59+Y60+Y61+Y158</f>
        <v>1</v>
      </c>
      <c r="Z65" s="60">
        <f>SUM(Z55:Z64)</f>
        <v>10458</v>
      </c>
    </row>
    <row r="66" spans="1:38" s="87" customFormat="1" x14ac:dyDescent="0.3">
      <c r="A66" s="87" t="s">
        <v>46</v>
      </c>
    </row>
    <row r="67" spans="1:38" s="16" customFormat="1" x14ac:dyDescent="0.3">
      <c r="A67" s="220" t="s">
        <v>20</v>
      </c>
      <c r="C67" s="221" t="s">
        <v>39</v>
      </c>
      <c r="D67" s="221" t="s">
        <v>49</v>
      </c>
      <c r="E67" s="221" t="s">
        <v>40</v>
      </c>
      <c r="F67" s="221" t="s">
        <v>41</v>
      </c>
      <c r="G67" s="221" t="s">
        <v>42</v>
      </c>
      <c r="H67" s="221" t="s">
        <v>43</v>
      </c>
      <c r="I67" s="221" t="s">
        <v>44</v>
      </c>
      <c r="J67" s="221" t="s">
        <v>45</v>
      </c>
      <c r="K67" s="221" t="s">
        <v>50</v>
      </c>
      <c r="L67" s="221" t="s">
        <v>51</v>
      </c>
      <c r="M67" s="221" t="s">
        <v>52</v>
      </c>
      <c r="N67" s="221" t="s">
        <v>53</v>
      </c>
      <c r="O67" s="221" t="s">
        <v>54</v>
      </c>
      <c r="P67" s="221" t="s">
        <v>55</v>
      </c>
      <c r="Q67" s="221" t="s">
        <v>56</v>
      </c>
      <c r="R67" s="221" t="s">
        <v>58</v>
      </c>
      <c r="S67" s="221" t="s">
        <v>59</v>
      </c>
      <c r="T67" s="221" t="s">
        <v>60</v>
      </c>
      <c r="U67" s="221" t="s">
        <v>61</v>
      </c>
      <c r="V67" s="221" t="s">
        <v>62</v>
      </c>
      <c r="W67" s="223" t="s">
        <v>68</v>
      </c>
      <c r="X67" s="232" t="s">
        <v>69</v>
      </c>
      <c r="Y67" s="232" t="s">
        <v>70</v>
      </c>
      <c r="Z67" s="232" t="s">
        <v>71</v>
      </c>
      <c r="AA67" s="232" t="s">
        <v>72</v>
      </c>
      <c r="AB67" s="232" t="s">
        <v>73</v>
      </c>
      <c r="AC67" s="232" t="s">
        <v>74</v>
      </c>
      <c r="AD67" s="223" t="s">
        <v>75</v>
      </c>
      <c r="AE67" s="232" t="s">
        <v>76</v>
      </c>
      <c r="AF67" s="232" t="s">
        <v>77</v>
      </c>
      <c r="AG67" s="232" t="s">
        <v>78</v>
      </c>
      <c r="AH67" s="232" t="s">
        <v>79</v>
      </c>
      <c r="AI67" s="232" t="s">
        <v>80</v>
      </c>
      <c r="AJ67" s="223" t="s">
        <v>81</v>
      </c>
      <c r="AK67" s="223" t="s">
        <v>82</v>
      </c>
      <c r="AL67" s="223" t="s">
        <v>83</v>
      </c>
    </row>
    <row r="68" spans="1:38" s="16" customFormat="1" x14ac:dyDescent="0.3">
      <c r="B68" s="16" t="s">
        <v>0</v>
      </c>
      <c r="C68" s="209">
        <v>18.172366452591227</v>
      </c>
      <c r="D68" s="209">
        <v>16.897676714091229</v>
      </c>
      <c r="E68" s="209">
        <v>18.29</v>
      </c>
      <c r="F68" s="209">
        <v>14.88</v>
      </c>
      <c r="G68" s="209">
        <v>12.1637</v>
      </c>
      <c r="H68" s="209">
        <v>11.497299999999999</v>
      </c>
      <c r="I68" s="209">
        <v>14.767200000000001</v>
      </c>
      <c r="J68" s="209">
        <v>15.269399999999999</v>
      </c>
      <c r="K68" s="209">
        <v>16.336200000000002</v>
      </c>
      <c r="L68" s="209">
        <v>15.9236</v>
      </c>
      <c r="M68" s="209">
        <v>13.946199999999999</v>
      </c>
      <c r="N68" s="225">
        <v>18.596599999999999</v>
      </c>
      <c r="O68" s="225">
        <v>19.239999999999998</v>
      </c>
      <c r="P68" s="225">
        <v>20.558299999999999</v>
      </c>
      <c r="Q68" s="225">
        <v>20.601600000000001</v>
      </c>
      <c r="R68" s="225">
        <v>22.436299999999999</v>
      </c>
      <c r="S68" s="225">
        <v>19.299600000000002</v>
      </c>
      <c r="T68" s="225">
        <v>18.680599999999998</v>
      </c>
      <c r="U68" s="225">
        <v>17.626000000000001</v>
      </c>
      <c r="V68" s="225">
        <v>16.730399999999999</v>
      </c>
      <c r="W68" s="17">
        <v>19.945499999999999</v>
      </c>
      <c r="X68" s="173">
        <v>11.5968</v>
      </c>
      <c r="Y68" s="173">
        <v>13.270300000000001</v>
      </c>
      <c r="Z68" s="173">
        <v>11.9542</v>
      </c>
      <c r="AA68" s="173">
        <v>13.811500000000001</v>
      </c>
      <c r="AB68" s="173">
        <v>15.980600000000001</v>
      </c>
      <c r="AC68" s="25">
        <v>17.702400000000001</v>
      </c>
      <c r="AD68" s="25">
        <v>18.389600000000002</v>
      </c>
      <c r="AE68" s="25">
        <v>22.136700000000001</v>
      </c>
      <c r="AF68" s="25">
        <v>31.193999999999999</v>
      </c>
      <c r="AG68" s="25">
        <v>29.3306</v>
      </c>
      <c r="AH68" s="25">
        <v>30.353000000000002</v>
      </c>
      <c r="AI68" s="25">
        <v>30.949200000000001</v>
      </c>
      <c r="AJ68" s="25">
        <v>25.5367</v>
      </c>
      <c r="AK68" s="25">
        <v>24.9742</v>
      </c>
      <c r="AL68" s="25">
        <v>28.0687</v>
      </c>
    </row>
    <row r="69" spans="1:38" s="16" customFormat="1" x14ac:dyDescent="0.3">
      <c r="B69" s="16" t="s">
        <v>1</v>
      </c>
      <c r="C69" s="209">
        <v>4.7262340965444835E-2</v>
      </c>
      <c r="D69" s="209">
        <v>4.8574396965444827E-2</v>
      </c>
      <c r="E69" s="209">
        <v>0.04</v>
      </c>
      <c r="F69" s="209">
        <v>0.04</v>
      </c>
      <c r="G69" s="209">
        <v>4.87E-2</v>
      </c>
      <c r="H69" s="209">
        <v>5.2200000000000003E-2</v>
      </c>
      <c r="I69" s="209">
        <v>4.6199999999999998E-2</v>
      </c>
      <c r="J69" s="209">
        <v>4.5100000000000001E-2</v>
      </c>
      <c r="K69" s="209">
        <v>5.1400000000000001E-2</v>
      </c>
      <c r="L69" s="209">
        <v>5.3999999999999999E-2</v>
      </c>
      <c r="M69" s="209">
        <v>4.9200000000000001E-2</v>
      </c>
      <c r="N69" s="225">
        <v>4.6800000000000001E-2</v>
      </c>
      <c r="O69" s="225">
        <v>-1.4E-3</v>
      </c>
      <c r="P69" s="225">
        <v>-8.0000000000000004E-4</v>
      </c>
      <c r="Q69" s="225">
        <v>-1.6000000000000001E-3</v>
      </c>
      <c r="R69" s="225">
        <v>-2.8E-3</v>
      </c>
      <c r="S69" s="225">
        <v>-1.5E-3</v>
      </c>
      <c r="T69" s="225">
        <v>3.0000000000000001E-3</v>
      </c>
      <c r="U69" s="225">
        <v>-0.58489999999999998</v>
      </c>
      <c r="V69" s="225">
        <v>2.8999999999999998E-3</v>
      </c>
      <c r="W69" s="17">
        <v>6.9699999999999998E-2</v>
      </c>
      <c r="X69" s="173">
        <v>-0.22020000000000001</v>
      </c>
      <c r="Y69" s="173">
        <v>0.2006</v>
      </c>
      <c r="Z69" s="173">
        <v>0</v>
      </c>
      <c r="AA69" s="173">
        <v>4.1999999999999997E-3</v>
      </c>
      <c r="AB69" s="173">
        <v>4.5999999999999999E-3</v>
      </c>
      <c r="AC69" s="25">
        <v>4.0000000000000001E-3</v>
      </c>
      <c r="AD69" s="25">
        <v>2.8999999999999998E-3</v>
      </c>
      <c r="AE69" s="25">
        <v>4.1999999999999997E-3</v>
      </c>
      <c r="AF69" s="25">
        <v>4.7000000000000002E-3</v>
      </c>
      <c r="AG69" s="25">
        <v>3.8999999999999998E-3</v>
      </c>
      <c r="AH69" s="25">
        <v>2.8999999999999998E-3</v>
      </c>
      <c r="AI69" s="25">
        <v>4.4000000000000003E-3</v>
      </c>
      <c r="AJ69" s="25">
        <v>4.5999999999999999E-3</v>
      </c>
      <c r="AK69" s="25">
        <v>4.1000000000000003E-3</v>
      </c>
      <c r="AL69" s="25">
        <v>3.0000000000000001E-3</v>
      </c>
    </row>
    <row r="70" spans="1:38" s="16" customFormat="1" x14ac:dyDescent="0.3">
      <c r="B70" s="16" t="s">
        <v>3</v>
      </c>
      <c r="C70" s="209">
        <v>11.319146471230857</v>
      </c>
      <c r="D70" s="209">
        <v>11.319146471230857</v>
      </c>
      <c r="E70" s="209">
        <v>11.32</v>
      </c>
      <c r="F70" s="209">
        <v>11.32</v>
      </c>
      <c r="G70" s="209">
        <v>11.319100000000001</v>
      </c>
      <c r="H70" s="209">
        <v>11.319100000000001</v>
      </c>
      <c r="I70" s="209">
        <v>11.319100000000001</v>
      </c>
      <c r="J70" s="209">
        <v>11.319100000000001</v>
      </c>
      <c r="K70" s="209">
        <v>11.319100000000001</v>
      </c>
      <c r="L70" s="209">
        <v>11.319100000000001</v>
      </c>
      <c r="M70" s="209">
        <v>11.319100000000001</v>
      </c>
      <c r="N70" s="225">
        <v>11.319100000000001</v>
      </c>
      <c r="O70" s="225">
        <v>11.319100000000001</v>
      </c>
      <c r="P70" s="225">
        <v>11.319100000000001</v>
      </c>
      <c r="Q70" s="225">
        <v>11.319100000000001</v>
      </c>
      <c r="R70" s="225">
        <v>11.319100000000001</v>
      </c>
      <c r="S70" s="225">
        <v>11.319100000000001</v>
      </c>
      <c r="T70" s="225">
        <v>15.4594</v>
      </c>
      <c r="U70" s="225">
        <v>15.4594</v>
      </c>
      <c r="V70" s="225">
        <v>15.4594</v>
      </c>
      <c r="W70" s="17">
        <v>15.4594</v>
      </c>
      <c r="X70" s="173">
        <v>15.4594</v>
      </c>
      <c r="Y70" s="173">
        <v>15.4594</v>
      </c>
      <c r="Z70" s="173">
        <v>15.4594</v>
      </c>
      <c r="AA70" s="173">
        <v>15.4594</v>
      </c>
      <c r="AB70" s="173">
        <v>15.4594</v>
      </c>
      <c r="AC70" s="25">
        <v>15.4594</v>
      </c>
      <c r="AD70" s="25">
        <v>15.4594</v>
      </c>
      <c r="AE70" s="25">
        <v>15.4594</v>
      </c>
      <c r="AF70" s="25">
        <v>15.4594</v>
      </c>
      <c r="AG70" s="25">
        <v>15.4594</v>
      </c>
      <c r="AH70" s="25">
        <v>15.4594</v>
      </c>
      <c r="AI70" s="25">
        <v>15.4594</v>
      </c>
      <c r="AJ70" s="25">
        <v>15.4594</v>
      </c>
      <c r="AK70" s="25">
        <v>15.4594</v>
      </c>
      <c r="AL70" s="25">
        <v>15.4594</v>
      </c>
    </row>
    <row r="71" spans="1:38" s="16" customFormat="1" x14ac:dyDescent="0.3">
      <c r="B71" s="16" t="s">
        <v>2</v>
      </c>
      <c r="C71" s="209">
        <v>2.7109950568449701</v>
      </c>
      <c r="D71" s="209">
        <v>2.5845837193449701</v>
      </c>
      <c r="E71" s="209">
        <v>2.71</v>
      </c>
      <c r="F71" s="209">
        <v>2.38</v>
      </c>
      <c r="G71" s="209">
        <v>2.1151</v>
      </c>
      <c r="H71" s="209">
        <v>2.0335000000000001</v>
      </c>
      <c r="I71" s="209">
        <v>2.3464999999999998</v>
      </c>
      <c r="J71" s="209">
        <v>2.3954</v>
      </c>
      <c r="K71" s="209">
        <v>2.5</v>
      </c>
      <c r="L71" s="209">
        <v>2.4740000000000002</v>
      </c>
      <c r="M71" s="209">
        <v>2.2860999999999998</v>
      </c>
      <c r="N71" s="225">
        <v>2.7393999999999998</v>
      </c>
      <c r="O71" s="225">
        <v>2.7974000000000001</v>
      </c>
      <c r="P71" s="225">
        <v>2.9552999999999998</v>
      </c>
      <c r="Q71" s="225">
        <v>3.0691000000000002</v>
      </c>
      <c r="R71" s="225">
        <v>3.2479</v>
      </c>
      <c r="S71" s="225">
        <v>2.9422000000000001</v>
      </c>
      <c r="T71" s="225">
        <v>1.9598</v>
      </c>
      <c r="U71" s="225">
        <v>1.8643000000000001</v>
      </c>
      <c r="V71" s="225">
        <v>1.8343</v>
      </c>
      <c r="W71" s="17">
        <v>2.1652</v>
      </c>
      <c r="X71" s="173">
        <v>1.2754000000000001</v>
      </c>
      <c r="Y71" s="173">
        <v>1.4758</v>
      </c>
      <c r="Z71" s="173">
        <v>1.3279000000000001</v>
      </c>
      <c r="AA71" s="173">
        <v>1.5094000000000001</v>
      </c>
      <c r="AB71" s="173">
        <v>1.7819</v>
      </c>
      <c r="AC71" s="25">
        <v>1.9516</v>
      </c>
      <c r="AD71" s="25">
        <v>2.0185</v>
      </c>
      <c r="AE71" s="25">
        <v>2.4681000000000002</v>
      </c>
      <c r="AF71" s="25">
        <v>3.32</v>
      </c>
      <c r="AG71" s="25">
        <v>3.1402000000000001</v>
      </c>
      <c r="AH71" s="25">
        <v>3.2397999999999998</v>
      </c>
      <c r="AI71" s="25">
        <v>3.3235999999999999</v>
      </c>
      <c r="AJ71" s="25">
        <v>2.8050000000000002</v>
      </c>
      <c r="AK71" s="25">
        <v>2.7544</v>
      </c>
      <c r="AL71" s="25">
        <v>3.056</v>
      </c>
    </row>
    <row r="72" spans="1:38" s="16" customFormat="1" x14ac:dyDescent="0.3">
      <c r="B72" s="16" t="s">
        <v>5</v>
      </c>
      <c r="C72" s="209">
        <v>-0.16422868764062626</v>
      </c>
      <c r="D72" s="209">
        <v>-0.16422868764062626</v>
      </c>
      <c r="E72" s="209">
        <v>-0.16422868764062626</v>
      </c>
      <c r="F72" s="209">
        <v>-0.16</v>
      </c>
      <c r="G72" s="209">
        <v>-0.16420000000000001</v>
      </c>
      <c r="H72" s="209">
        <v>-0.16420000000000001</v>
      </c>
      <c r="I72" s="209">
        <v>-0.16420000000000001</v>
      </c>
      <c r="J72" s="209">
        <v>-0.16420000000000001</v>
      </c>
      <c r="K72" s="209">
        <v>-0.16420000000000001</v>
      </c>
      <c r="L72" s="209">
        <v>-0.16420000000000001</v>
      </c>
      <c r="M72" s="209">
        <v>-0.16420000000000001</v>
      </c>
      <c r="N72" s="225">
        <v>-0.16420000000000001</v>
      </c>
      <c r="O72" s="225">
        <v>-0.16420000000000001</v>
      </c>
      <c r="P72" s="225">
        <v>-0.16420000000000001</v>
      </c>
      <c r="Q72" s="225">
        <v>-0.16420000000000001</v>
      </c>
      <c r="R72" s="225">
        <v>-0.16420000000000001</v>
      </c>
      <c r="S72" s="225">
        <v>-0.16420000000000001</v>
      </c>
      <c r="T72" s="225">
        <v>-3.1814</v>
      </c>
      <c r="U72" s="225">
        <v>-3.1814</v>
      </c>
      <c r="V72" s="225">
        <v>-3.1814</v>
      </c>
      <c r="W72" s="17">
        <v>-3.1814</v>
      </c>
      <c r="X72" s="173">
        <v>-3.1814</v>
      </c>
      <c r="Y72" s="173">
        <v>-3.1814</v>
      </c>
      <c r="Z72" s="173">
        <v>-3.1814</v>
      </c>
      <c r="AA72" s="173">
        <v>-3.1814</v>
      </c>
      <c r="AB72" s="173">
        <v>-3.1814</v>
      </c>
      <c r="AC72" s="25">
        <v>-3.1814</v>
      </c>
      <c r="AD72" s="25">
        <v>-3.1814</v>
      </c>
      <c r="AE72" s="25">
        <v>-3.1814</v>
      </c>
      <c r="AF72" s="25">
        <v>-3.1814</v>
      </c>
      <c r="AG72" s="25">
        <v>-3.1814</v>
      </c>
      <c r="AH72" s="25">
        <v>-3.1814</v>
      </c>
      <c r="AI72" s="25">
        <v>-3.1814</v>
      </c>
      <c r="AJ72" s="25">
        <v>-3.1814</v>
      </c>
      <c r="AK72" s="25">
        <v>-3.1814</v>
      </c>
      <c r="AL72" s="25">
        <v>-3.1814</v>
      </c>
    </row>
    <row r="73" spans="1:38" s="16" customFormat="1" x14ac:dyDescent="0.3">
      <c r="B73" s="16" t="s">
        <v>4</v>
      </c>
      <c r="C73" s="209">
        <v>3.161402237082056</v>
      </c>
      <c r="D73" s="209">
        <v>3.161402237082056</v>
      </c>
      <c r="E73" s="209">
        <v>3.161402237082056</v>
      </c>
      <c r="F73" s="209">
        <v>3.161402237082056</v>
      </c>
      <c r="G73" s="209">
        <v>3.1614</v>
      </c>
      <c r="H73" s="209">
        <v>3.1614</v>
      </c>
      <c r="I73" s="209">
        <v>3.1614</v>
      </c>
      <c r="J73" s="209">
        <v>3.1614</v>
      </c>
      <c r="K73" s="209">
        <v>3.1614</v>
      </c>
      <c r="L73" s="209">
        <v>3.1614</v>
      </c>
      <c r="M73" s="209">
        <v>3.1614</v>
      </c>
      <c r="N73" s="225">
        <v>3.1614</v>
      </c>
      <c r="O73" s="225">
        <v>3.1614</v>
      </c>
      <c r="P73" s="225">
        <v>3.1614</v>
      </c>
      <c r="Q73" s="225">
        <v>3.1614</v>
      </c>
      <c r="R73" s="225">
        <v>3.1614</v>
      </c>
      <c r="S73" s="225">
        <v>3.1614</v>
      </c>
      <c r="T73" s="225">
        <v>4.2786999999999997</v>
      </c>
      <c r="U73" s="225">
        <v>4.2786999999999997</v>
      </c>
      <c r="V73" s="225">
        <v>4.2786999999999997</v>
      </c>
      <c r="W73" s="17">
        <v>4.2786999999999997</v>
      </c>
      <c r="X73" s="173">
        <v>4.2786999999999997</v>
      </c>
      <c r="Y73" s="173">
        <v>4.2786999999999997</v>
      </c>
      <c r="Z73" s="173">
        <v>4.2786999999999997</v>
      </c>
      <c r="AA73" s="173">
        <v>4.2786999999999997</v>
      </c>
      <c r="AB73" s="173">
        <v>4.2786999999999997</v>
      </c>
      <c r="AC73" s="25">
        <v>4.2786999999999997</v>
      </c>
      <c r="AD73" s="25">
        <v>4.2786999999999997</v>
      </c>
      <c r="AE73" s="25">
        <v>4.2786999999999997</v>
      </c>
      <c r="AF73" s="25">
        <v>4.2786999999999997</v>
      </c>
      <c r="AG73" s="25">
        <v>4.2786999999999997</v>
      </c>
      <c r="AH73" s="25">
        <v>4.2786999999999997</v>
      </c>
      <c r="AI73" s="25">
        <v>4.2786999999999997</v>
      </c>
      <c r="AJ73" s="25">
        <v>4.2786999999999997</v>
      </c>
      <c r="AK73" s="25">
        <v>4.2786999999999997</v>
      </c>
      <c r="AL73" s="25">
        <v>4.2786999999999997</v>
      </c>
    </row>
    <row r="74" spans="1:38" s="16" customFormat="1" x14ac:dyDescent="0.3">
      <c r="B74" s="16" t="s">
        <v>8</v>
      </c>
      <c r="C74" s="209">
        <v>1.479616485</v>
      </c>
      <c r="D74" s="209">
        <v>1.4566555050000001</v>
      </c>
      <c r="E74" s="209">
        <v>1.4566555050000001</v>
      </c>
      <c r="F74" s="209">
        <v>1.4566555050000001</v>
      </c>
      <c r="G74" s="209">
        <v>1.4567000000000001</v>
      </c>
      <c r="H74" s="209">
        <v>1.2830999999999999</v>
      </c>
      <c r="I74" s="209">
        <v>1.2830999999999999</v>
      </c>
      <c r="J74" s="209">
        <v>1.2830999999999999</v>
      </c>
      <c r="K74" s="209">
        <v>1.2830999999999999</v>
      </c>
      <c r="L74" s="209">
        <v>1.4262999999999999</v>
      </c>
      <c r="M74" s="209">
        <v>1.4262999999999999</v>
      </c>
      <c r="N74" s="225">
        <v>1.4262999999999999</v>
      </c>
      <c r="O74" s="225">
        <v>1.4262999999999999</v>
      </c>
      <c r="P74" s="225">
        <v>1.7270000000000001</v>
      </c>
      <c r="Q74" s="225">
        <v>0.28999999999999998</v>
      </c>
      <c r="R74" s="225">
        <v>0.28999999999999998</v>
      </c>
      <c r="S74" s="225">
        <v>0.28999999999999998</v>
      </c>
      <c r="T74" s="225">
        <v>0.79420000000000002</v>
      </c>
      <c r="U74" s="225">
        <v>0.79420000000000002</v>
      </c>
      <c r="V74" s="225">
        <v>0.79420000000000002</v>
      </c>
      <c r="W74" s="17">
        <v>0.79420000000000002</v>
      </c>
      <c r="X74" s="173">
        <v>0.30819999999999997</v>
      </c>
      <c r="Y74" s="173">
        <v>0.30819999999999997</v>
      </c>
      <c r="Z74" s="173">
        <v>0.30819999999999997</v>
      </c>
      <c r="AA74" s="173">
        <v>0.30819999999999997</v>
      </c>
      <c r="AB74" s="173">
        <v>0.93320000000000003</v>
      </c>
      <c r="AC74" s="25">
        <v>0.93320000000000003</v>
      </c>
      <c r="AD74" s="25">
        <v>0.93320000000000003</v>
      </c>
      <c r="AE74" s="25">
        <v>1.7962</v>
      </c>
      <c r="AF74" s="25">
        <v>1.4738</v>
      </c>
      <c r="AG74" s="25">
        <v>1.4738</v>
      </c>
      <c r="AH74" s="25">
        <v>1.4738</v>
      </c>
      <c r="AI74" s="25">
        <v>1.7356</v>
      </c>
      <c r="AJ74" s="25">
        <v>1.8289</v>
      </c>
      <c r="AK74" s="25">
        <v>1.8289</v>
      </c>
      <c r="AL74" s="25">
        <v>1.8289</v>
      </c>
    </row>
    <row r="75" spans="1:38" s="16" customFormat="1" x14ac:dyDescent="0.3">
      <c r="B75" s="16" t="s">
        <v>10</v>
      </c>
      <c r="C75" s="209">
        <v>0.51250469457797909</v>
      </c>
      <c r="D75" s="209">
        <v>0.51250469457797909</v>
      </c>
      <c r="E75" s="209">
        <v>0.38</v>
      </c>
      <c r="F75" s="209">
        <v>0.38</v>
      </c>
      <c r="G75" s="209">
        <v>0.38440000000000002</v>
      </c>
      <c r="H75" s="209">
        <v>0.38440000000000002</v>
      </c>
      <c r="I75" s="209">
        <v>0.30659999999999998</v>
      </c>
      <c r="J75" s="209">
        <v>0.30659999999999998</v>
      </c>
      <c r="K75" s="209">
        <v>0.30659999999999998</v>
      </c>
      <c r="L75" s="209">
        <v>0.30659999999999998</v>
      </c>
      <c r="M75" s="209">
        <v>0.39900000000000002</v>
      </c>
      <c r="N75" s="225">
        <v>0.39900000000000002</v>
      </c>
      <c r="O75" s="225">
        <v>0.39900000000000002</v>
      </c>
      <c r="P75" s="225">
        <v>0.39900000000000002</v>
      </c>
      <c r="Q75" s="225">
        <v>0.4385</v>
      </c>
      <c r="R75" s="225">
        <v>0.4385</v>
      </c>
      <c r="S75" s="225">
        <v>0.4385</v>
      </c>
      <c r="T75" s="225">
        <v>0.4385</v>
      </c>
      <c r="U75" s="225">
        <v>0.45839999999999997</v>
      </c>
      <c r="V75" s="225">
        <v>0.45839999999999997</v>
      </c>
      <c r="W75" s="17">
        <v>0.61780000000000002</v>
      </c>
      <c r="X75" s="173">
        <v>0.61780000000000002</v>
      </c>
      <c r="Y75" s="173">
        <v>0.56100000000000005</v>
      </c>
      <c r="Z75" s="173">
        <v>0.56100000000000005</v>
      </c>
      <c r="AA75" s="173">
        <v>0.56100000000000005</v>
      </c>
      <c r="AB75" s="173">
        <v>0.56100000000000005</v>
      </c>
      <c r="AC75" s="25">
        <v>0.58740000000000003</v>
      </c>
      <c r="AD75" s="25">
        <v>0.58740000000000003</v>
      </c>
      <c r="AE75" s="25">
        <v>0.58740000000000003</v>
      </c>
      <c r="AF75" s="25">
        <v>0.58740000000000003</v>
      </c>
      <c r="AG75" s="25">
        <v>0.61739999999999995</v>
      </c>
      <c r="AH75" s="25">
        <v>0.61739999999999995</v>
      </c>
      <c r="AI75" s="25">
        <v>0.61739999999999995</v>
      </c>
      <c r="AJ75" s="25">
        <v>0.61739999999999995</v>
      </c>
      <c r="AK75" s="25">
        <v>0.68059999999999998</v>
      </c>
      <c r="AL75" s="25">
        <v>0.68059999999999998</v>
      </c>
    </row>
    <row r="76" spans="1:38" s="16" customFormat="1" x14ac:dyDescent="0.3">
      <c r="B76" s="16" t="s">
        <v>19</v>
      </c>
      <c r="C76" s="209">
        <v>0</v>
      </c>
      <c r="D76" s="209">
        <v>0</v>
      </c>
      <c r="E76" s="209">
        <v>0</v>
      </c>
      <c r="F76" s="209">
        <v>0</v>
      </c>
      <c r="G76" s="209">
        <v>8.9999999999999993E-3</v>
      </c>
      <c r="H76" s="209">
        <v>8.9999999999999993E-3</v>
      </c>
      <c r="I76" s="209">
        <v>8.9999999999999993E-3</v>
      </c>
      <c r="J76" s="209">
        <v>8.9999999999999993E-3</v>
      </c>
      <c r="K76" s="209">
        <v>8.8999999999999999E-3</v>
      </c>
      <c r="L76" s="209">
        <v>8.8999999999999999E-3</v>
      </c>
      <c r="M76" s="209">
        <v>0</v>
      </c>
      <c r="N76" s="225">
        <v>0</v>
      </c>
      <c r="O76" s="225">
        <v>0</v>
      </c>
      <c r="P76" s="225">
        <v>0</v>
      </c>
      <c r="Q76" s="225">
        <v>2.5333999999999999</v>
      </c>
      <c r="R76" s="225">
        <v>2.5333999999999999</v>
      </c>
      <c r="S76" s="225">
        <v>2.5333999999999999</v>
      </c>
      <c r="T76" s="225">
        <v>-0.64970000000000006</v>
      </c>
      <c r="U76" s="225">
        <v>0</v>
      </c>
      <c r="V76" s="225">
        <v>0</v>
      </c>
      <c r="W76" s="17">
        <v>0</v>
      </c>
      <c r="X76" s="173">
        <v>0</v>
      </c>
      <c r="Y76" s="173">
        <v>0</v>
      </c>
      <c r="Z76" s="173">
        <v>0</v>
      </c>
      <c r="AA76" s="173">
        <v>0</v>
      </c>
      <c r="AB76" s="173">
        <v>0</v>
      </c>
      <c r="AC76" s="25">
        <v>0</v>
      </c>
      <c r="AD76" s="25">
        <v>0</v>
      </c>
      <c r="AE76" s="25">
        <v>0</v>
      </c>
      <c r="AF76" s="25">
        <v>0</v>
      </c>
      <c r="AG76" s="25">
        <v>0</v>
      </c>
      <c r="AH76" s="25">
        <v>0</v>
      </c>
      <c r="AI76" s="25">
        <v>0</v>
      </c>
      <c r="AJ76" s="25">
        <v>0</v>
      </c>
      <c r="AK76" s="25">
        <v>0</v>
      </c>
      <c r="AL76" s="25">
        <v>0</v>
      </c>
    </row>
    <row r="77" spans="1:38" s="16" customFormat="1" x14ac:dyDescent="0.3">
      <c r="B77" s="16" t="s">
        <v>7</v>
      </c>
      <c r="C77" s="17">
        <f>SUM(C68:C76)</f>
        <v>37.239065050651917</v>
      </c>
      <c r="D77" s="17">
        <f t="shared" ref="D77:J77" si="10">SUM(D68:D76)</f>
        <v>35.816315050651909</v>
      </c>
      <c r="E77" s="17">
        <f t="shared" si="10"/>
        <v>37.193829054441437</v>
      </c>
      <c r="F77" s="17">
        <f t="shared" si="10"/>
        <v>33.458057742082062</v>
      </c>
      <c r="G77" s="17">
        <f t="shared" si="10"/>
        <v>30.4939</v>
      </c>
      <c r="H77" s="17">
        <f t="shared" si="10"/>
        <v>29.575800000000001</v>
      </c>
      <c r="I77" s="17">
        <f t="shared" si="10"/>
        <v>33.0749</v>
      </c>
      <c r="J77" s="17">
        <f t="shared" si="10"/>
        <v>33.624899999999997</v>
      </c>
      <c r="K77" s="17">
        <f t="shared" ref="K77:L77" si="11">SUM(K68:K76)</f>
        <v>34.802500000000002</v>
      </c>
      <c r="L77" s="17">
        <f t="shared" si="11"/>
        <v>34.509699999999995</v>
      </c>
      <c r="M77" s="17">
        <f t="shared" ref="M77:O77" si="12">SUM(M68:M76)</f>
        <v>32.423100000000005</v>
      </c>
      <c r="N77" s="17">
        <f t="shared" si="12"/>
        <v>37.524399999999993</v>
      </c>
      <c r="O77" s="17">
        <f t="shared" si="12"/>
        <v>38.177599999999998</v>
      </c>
      <c r="P77" s="17">
        <f t="shared" ref="P77:Q77" si="13">SUM(P68:P76)</f>
        <v>39.955099999999995</v>
      </c>
      <c r="Q77" s="17">
        <f t="shared" si="13"/>
        <v>41.247299999999996</v>
      </c>
      <c r="R77" s="17">
        <f t="shared" ref="R77:U77" si="14">SUM(R68:R76)</f>
        <v>43.259599999999999</v>
      </c>
      <c r="S77" s="17">
        <f t="shared" si="14"/>
        <v>39.8185</v>
      </c>
      <c r="T77" s="17">
        <f t="shared" si="14"/>
        <v>37.783100000000005</v>
      </c>
      <c r="U77" s="17">
        <f t="shared" si="14"/>
        <v>36.714699999999993</v>
      </c>
      <c r="V77" s="17">
        <f t="shared" ref="V77:Y77" si="15">SUM(V68:V76)</f>
        <v>36.376899999999992</v>
      </c>
      <c r="W77" s="17">
        <f t="shared" si="15"/>
        <v>40.149100000000004</v>
      </c>
      <c r="X77" s="173">
        <f t="shared" si="15"/>
        <v>30.134699999999999</v>
      </c>
      <c r="Y77" s="173">
        <f t="shared" si="15"/>
        <v>32.372600000000006</v>
      </c>
      <c r="Z77" s="173">
        <f t="shared" ref="Z77:AA77" si="16">SUM(Z68:Z76)</f>
        <v>30.708000000000002</v>
      </c>
      <c r="AA77" s="173">
        <f t="shared" si="16"/>
        <v>32.751000000000005</v>
      </c>
      <c r="AB77" s="173">
        <f t="shared" ref="AB77:AC77" si="17">SUM(AB68:AB76)</f>
        <v>35.817999999999998</v>
      </c>
      <c r="AC77" s="173">
        <f t="shared" si="17"/>
        <v>37.735300000000002</v>
      </c>
      <c r="AD77" s="173">
        <f t="shared" ref="AD77:AE77" si="18">SUM(AD68:AD76)</f>
        <v>38.48830000000001</v>
      </c>
      <c r="AE77" s="105">
        <f t="shared" si="18"/>
        <v>43.549300000000002</v>
      </c>
      <c r="AF77" s="105">
        <f t="shared" ref="AF77:AG77" si="19">SUM(AF68:AF76)</f>
        <v>53.136600000000001</v>
      </c>
      <c r="AG77" s="105">
        <f t="shared" si="19"/>
        <v>51.122600000000006</v>
      </c>
      <c r="AH77" s="105">
        <f t="shared" ref="AH77:AI77" si="20">SUM(AH68:AH76)</f>
        <v>52.243600000000001</v>
      </c>
      <c r="AI77" s="105">
        <f t="shared" si="20"/>
        <v>53.186899999999994</v>
      </c>
      <c r="AJ77" s="105">
        <f>SUM(AJ68:AJ76)</f>
        <v>47.349299999999999</v>
      </c>
      <c r="AK77" s="105">
        <f>SUM(AK68:AK76)</f>
        <v>46.798899999999996</v>
      </c>
      <c r="AL77" s="105">
        <f>SUM(AL68:AL76)</f>
        <v>50.193899999999992</v>
      </c>
    </row>
    <row r="78" spans="1:38" s="16" customFormat="1" x14ac:dyDescent="0.3">
      <c r="B78" s="16" t="s">
        <v>38</v>
      </c>
      <c r="C78" s="17">
        <f>C75+C76</f>
        <v>0.51250469457797909</v>
      </c>
      <c r="D78" s="17">
        <f t="shared" ref="D78:J78" si="21">D75+D76</f>
        <v>0.51250469457797909</v>
      </c>
      <c r="E78" s="17">
        <f t="shared" si="21"/>
        <v>0.38</v>
      </c>
      <c r="F78" s="17">
        <f t="shared" si="21"/>
        <v>0.38</v>
      </c>
      <c r="G78" s="17">
        <f t="shared" si="21"/>
        <v>0.39340000000000003</v>
      </c>
      <c r="H78" s="17">
        <f t="shared" si="21"/>
        <v>0.39340000000000003</v>
      </c>
      <c r="I78" s="17">
        <f t="shared" si="21"/>
        <v>0.31559999999999999</v>
      </c>
      <c r="J78" s="17">
        <f t="shared" si="21"/>
        <v>0.31559999999999999</v>
      </c>
      <c r="K78" s="17">
        <f t="shared" ref="K78:L78" si="22">K75+K76</f>
        <v>0.3155</v>
      </c>
      <c r="L78" s="17">
        <f t="shared" si="22"/>
        <v>0.3155</v>
      </c>
      <c r="M78" s="17">
        <f t="shared" ref="M78:O78" si="23">M75+M76</f>
        <v>0.39900000000000002</v>
      </c>
      <c r="N78" s="17">
        <f t="shared" si="23"/>
        <v>0.39900000000000002</v>
      </c>
      <c r="O78" s="17">
        <f t="shared" si="23"/>
        <v>0.39900000000000002</v>
      </c>
      <c r="P78" s="17">
        <f t="shared" ref="P78:Q78" si="24">P75+P76</f>
        <v>0.39900000000000002</v>
      </c>
      <c r="Q78" s="17">
        <f t="shared" si="24"/>
        <v>2.9718999999999998</v>
      </c>
      <c r="R78" s="17">
        <f t="shared" ref="R78:U78" si="25">R75+R76</f>
        <v>2.9718999999999998</v>
      </c>
      <c r="S78" s="17">
        <f t="shared" si="25"/>
        <v>2.9718999999999998</v>
      </c>
      <c r="T78" s="17">
        <f t="shared" si="25"/>
        <v>-0.21120000000000005</v>
      </c>
      <c r="U78" s="17">
        <f t="shared" si="25"/>
        <v>0.45839999999999997</v>
      </c>
      <c r="V78" s="17">
        <f t="shared" ref="V78:Y78" si="26">V75+V76</f>
        <v>0.45839999999999997</v>
      </c>
      <c r="W78" s="17">
        <f t="shared" si="26"/>
        <v>0.61780000000000002</v>
      </c>
      <c r="X78" s="173">
        <f t="shared" si="26"/>
        <v>0.61780000000000002</v>
      </c>
      <c r="Y78" s="173">
        <f t="shared" si="26"/>
        <v>0.56100000000000005</v>
      </c>
      <c r="Z78" s="173">
        <f t="shared" ref="Z78:AA78" si="27">Z75+Z76</f>
        <v>0.56100000000000005</v>
      </c>
      <c r="AA78" s="173">
        <f t="shared" si="27"/>
        <v>0.56100000000000005</v>
      </c>
      <c r="AB78" s="173">
        <f t="shared" ref="AB78:AC78" si="28">AB75+AB76</f>
        <v>0.56100000000000005</v>
      </c>
      <c r="AC78" s="173">
        <f t="shared" si="28"/>
        <v>0.58740000000000003</v>
      </c>
      <c r="AD78" s="173">
        <f t="shared" ref="AD78:AE78" si="29">AD75+AD76</f>
        <v>0.58740000000000003</v>
      </c>
      <c r="AE78" s="105">
        <f t="shared" si="29"/>
        <v>0.58740000000000003</v>
      </c>
      <c r="AF78" s="105">
        <f t="shared" ref="AF78:AG78" si="30">AF75+AF76</f>
        <v>0.58740000000000003</v>
      </c>
      <c r="AG78" s="105">
        <f t="shared" si="30"/>
        <v>0.61739999999999995</v>
      </c>
      <c r="AH78" s="105">
        <f t="shared" ref="AH78:AI78" si="31">AH75+AH76</f>
        <v>0.61739999999999995</v>
      </c>
      <c r="AI78" s="105">
        <f t="shared" si="31"/>
        <v>0.61739999999999995</v>
      </c>
      <c r="AJ78" s="105">
        <f t="shared" ref="AJ78:AK78" si="32">AJ75+AJ76</f>
        <v>0.61739999999999995</v>
      </c>
      <c r="AK78" s="105">
        <f t="shared" si="32"/>
        <v>0.68059999999999998</v>
      </c>
      <c r="AL78" s="105">
        <f t="shared" ref="AL78" si="33">AL75+AL76</f>
        <v>0.68059999999999998</v>
      </c>
    </row>
    <row r="79" spans="1:38" s="16" customFormat="1" x14ac:dyDescent="0.3">
      <c r="A79" s="16" t="s">
        <v>47</v>
      </c>
      <c r="C79" s="17"/>
      <c r="D79" s="222"/>
      <c r="E79" s="71"/>
      <c r="F79" s="17"/>
      <c r="G79" s="222"/>
      <c r="H79" s="71"/>
      <c r="I79" s="17"/>
      <c r="J79" s="222"/>
      <c r="K79" s="222"/>
      <c r="L79" s="222"/>
      <c r="M79" s="222"/>
      <c r="N79" s="71"/>
      <c r="O79" s="71"/>
      <c r="P79" s="71"/>
      <c r="Q79" s="71"/>
      <c r="R79" s="71"/>
      <c r="S79" s="222"/>
      <c r="T79" s="222"/>
      <c r="U79" s="17"/>
      <c r="V79" s="222"/>
      <c r="W79" s="71"/>
      <c r="X79" s="19"/>
      <c r="Y79" s="222"/>
      <c r="Z79" s="222"/>
      <c r="AA79" s="222"/>
    </row>
    <row r="80" spans="1:38" s="16" customFormat="1" x14ac:dyDescent="0.3">
      <c r="A80" s="220" t="s">
        <v>21</v>
      </c>
      <c r="C80" s="17"/>
      <c r="D80" s="222"/>
      <c r="E80" s="71"/>
      <c r="F80" s="17"/>
      <c r="G80" s="222"/>
      <c r="H80" s="71"/>
      <c r="I80" s="17"/>
      <c r="J80" s="222"/>
      <c r="K80" s="222"/>
      <c r="L80" s="222"/>
      <c r="M80" s="222"/>
      <c r="N80" s="71"/>
      <c r="O80" s="71"/>
      <c r="P80" s="71"/>
      <c r="Q80" s="71"/>
      <c r="R80" s="71"/>
      <c r="S80" s="222"/>
      <c r="T80" s="222"/>
      <c r="U80" s="17"/>
      <c r="V80" s="222"/>
      <c r="W80" s="71"/>
      <c r="X80" s="19"/>
      <c r="Y80" s="222"/>
      <c r="Z80" s="222"/>
      <c r="AA80" s="222"/>
    </row>
    <row r="81" spans="1:38" s="16" customFormat="1" x14ac:dyDescent="0.3">
      <c r="B81" s="16" t="s">
        <v>0</v>
      </c>
      <c r="C81" s="5">
        <f>C68/C$77</f>
        <v>0.48799201665974956</v>
      </c>
      <c r="D81" s="5">
        <f t="shared" ref="D81:J81" si="34">D68/D$77</f>
        <v>0.47178713639843489</v>
      </c>
      <c r="E81" s="5">
        <f t="shared" si="34"/>
        <v>0.49174824063498596</v>
      </c>
      <c r="F81" s="5">
        <f t="shared" si="34"/>
        <v>0.444735917270075</v>
      </c>
      <c r="G81" s="5">
        <f t="shared" si="34"/>
        <v>0.39888961398837147</v>
      </c>
      <c r="H81" s="5">
        <f t="shared" si="34"/>
        <v>0.38874011861048557</v>
      </c>
      <c r="I81" s="5">
        <f t="shared" si="34"/>
        <v>0.44647754037049248</v>
      </c>
      <c r="J81" s="5">
        <f t="shared" si="34"/>
        <v>0.45410990069858947</v>
      </c>
      <c r="K81" s="5">
        <f t="shared" ref="K81:L81" si="35">K68/K$77</f>
        <v>0.4693973134113929</v>
      </c>
      <c r="L81" s="5">
        <f t="shared" si="35"/>
        <v>0.46142388951512192</v>
      </c>
      <c r="M81" s="5">
        <f t="shared" ref="M81" si="36">M68/M$77</f>
        <v>0.43013160370229858</v>
      </c>
      <c r="N81" s="5">
        <f t="shared" ref="N81:AF91" si="37">IF(N68,N68/N$77,"")</f>
        <v>0.49558687147562658</v>
      </c>
      <c r="O81" s="5">
        <f t="shared" ref="O81:P81" si="38">IF(O68,O68/O$77,"")</f>
        <v>0.5039604375340514</v>
      </c>
      <c r="P81" s="5">
        <f t="shared" si="38"/>
        <v>0.51453506561114859</v>
      </c>
      <c r="Q81" s="5">
        <f t="shared" ref="Q81:R81" si="39">IF(Q68,Q68/Q$77,"")</f>
        <v>0.49946541955473456</v>
      </c>
      <c r="R81" s="5">
        <f t="shared" si="39"/>
        <v>0.51864326068664524</v>
      </c>
      <c r="S81" s="5">
        <f t="shared" si="37"/>
        <v>0.48468927759709685</v>
      </c>
      <c r="T81" s="5">
        <f t="shared" si="37"/>
        <v>0.49441681598386572</v>
      </c>
      <c r="U81" s="5">
        <f t="shared" si="37"/>
        <v>0.48008018586560708</v>
      </c>
      <c r="V81" s="5">
        <f t="shared" si="37"/>
        <v>0.45991824482020194</v>
      </c>
      <c r="W81" s="5">
        <f t="shared" si="37"/>
        <v>0.49678573118700037</v>
      </c>
      <c r="X81" s="2">
        <f t="shared" si="37"/>
        <v>0.38483210385369693</v>
      </c>
      <c r="Y81" s="5">
        <f t="shared" si="37"/>
        <v>0.4099238244688409</v>
      </c>
      <c r="Z81" s="5">
        <f t="shared" ref="Z81:AA81" si="40">IF(Z68,Z68/Z$77,"")</f>
        <v>0.3892861794971994</v>
      </c>
      <c r="AA81" s="5">
        <f t="shared" si="40"/>
        <v>0.42171231412781285</v>
      </c>
      <c r="AB81" s="5">
        <f t="shared" si="37"/>
        <v>0.44616114802613216</v>
      </c>
      <c r="AC81" s="5">
        <f t="shared" si="37"/>
        <v>0.46912042570219398</v>
      </c>
      <c r="AD81" s="5">
        <f t="shared" si="37"/>
        <v>0.47779714874390389</v>
      </c>
      <c r="AE81" s="5">
        <f t="shared" ref="AE81" si="41">IF(AE68,AE68/AE$77,"")</f>
        <v>0.50831356646375492</v>
      </c>
      <c r="AF81" s="5">
        <f t="shared" si="37"/>
        <v>0.58705299172321901</v>
      </c>
      <c r="AG81" s="5">
        <f t="shared" ref="AG81:AH81" si="42">IF(AG68,AG68/AG$77,"")</f>
        <v>0.57373060055630964</v>
      </c>
      <c r="AH81" s="5">
        <f t="shared" si="42"/>
        <v>0.58098982459095472</v>
      </c>
      <c r="AI81" s="5">
        <f t="shared" ref="AI81:AJ81" si="43">IF(AI68,AI68/AI$77,"")</f>
        <v>0.58189516591491519</v>
      </c>
      <c r="AJ81" s="5">
        <f t="shared" si="43"/>
        <v>0.53932581896670062</v>
      </c>
      <c r="AK81" s="5">
        <f t="shared" ref="AK81:AL81" si="44">IF(AK68,AK68/AK$77,"")</f>
        <v>0.53364929517574133</v>
      </c>
      <c r="AL81" s="5">
        <f t="shared" si="44"/>
        <v>0.55920540145316466</v>
      </c>
    </row>
    <row r="82" spans="1:38" s="16" customFormat="1" x14ac:dyDescent="0.3">
      <c r="B82" s="16" t="s">
        <v>1</v>
      </c>
      <c r="C82" s="5">
        <f t="shared" ref="C82:J91" si="45">C69/C$77</f>
        <v>1.2691602461329101E-3</v>
      </c>
      <c r="D82" s="5">
        <f t="shared" si="45"/>
        <v>1.3562086690590662E-3</v>
      </c>
      <c r="E82" s="5">
        <f t="shared" si="45"/>
        <v>1.0754472184472082E-3</v>
      </c>
      <c r="F82" s="5">
        <f t="shared" si="45"/>
        <v>1.1955266593281586E-3</v>
      </c>
      <c r="G82" s="5">
        <f t="shared" si="45"/>
        <v>1.5970407196193336E-3</v>
      </c>
      <c r="H82" s="5">
        <f t="shared" si="45"/>
        <v>1.764956484693567E-3</v>
      </c>
      <c r="I82" s="5">
        <f t="shared" si="45"/>
        <v>1.3968296200442027E-3</v>
      </c>
      <c r="J82" s="5">
        <f t="shared" si="45"/>
        <v>1.3412679294213517E-3</v>
      </c>
      <c r="K82" s="5">
        <f t="shared" ref="K82:L82" si="46">K69/K$77</f>
        <v>1.4769053947273902E-3</v>
      </c>
      <c r="L82" s="5">
        <f t="shared" si="46"/>
        <v>1.5647774393866074E-3</v>
      </c>
      <c r="M82" s="5">
        <f t="shared" ref="M82" si="47">M69/M$77</f>
        <v>1.5174366423938487E-3</v>
      </c>
      <c r="N82" s="5">
        <f t="shared" ref="N82:Y82" si="48">IF(N69,N69/N$77,"")</f>
        <v>1.2471884960185908E-3</v>
      </c>
      <c r="O82" s="5">
        <f t="shared" ref="O82:P82" si="49">IF(O69,O69/O$77,"")</f>
        <v>-3.6670717907883158E-5</v>
      </c>
      <c r="P82" s="5">
        <f t="shared" si="49"/>
        <v>-2.002247522844393E-5</v>
      </c>
      <c r="Q82" s="5">
        <f t="shared" ref="Q82:R82" si="50">IF(Q69,Q69/Q$77,"")</f>
        <v>-3.8790417797043692E-5</v>
      </c>
      <c r="R82" s="5">
        <f t="shared" si="50"/>
        <v>-6.4725517572978021E-5</v>
      </c>
      <c r="S82" s="5">
        <f t="shared" si="48"/>
        <v>-3.7670931853284278E-5</v>
      </c>
      <c r="T82" s="5">
        <f t="shared" si="37"/>
        <v>7.940057856554914E-5</v>
      </c>
      <c r="U82" s="5">
        <f t="shared" si="48"/>
        <v>-1.5930948639100963E-2</v>
      </c>
      <c r="V82" s="5">
        <f t="shared" si="48"/>
        <v>7.9720921793775739E-5</v>
      </c>
      <c r="W82" s="5">
        <f t="shared" si="48"/>
        <v>1.7360289520811174E-3</v>
      </c>
      <c r="X82" s="2">
        <f t="shared" si="37"/>
        <v>-7.3071907136955079E-3</v>
      </c>
      <c r="Y82" s="5">
        <f t="shared" si="48"/>
        <v>6.1965983578705442E-3</v>
      </c>
      <c r="Z82" s="5">
        <v>0</v>
      </c>
      <c r="AA82" s="5">
        <f>IF(AA69,AA69/AA$77,"")</f>
        <v>1.2824035907300538E-4</v>
      </c>
      <c r="AB82" s="5">
        <f t="shared" si="37"/>
        <v>1.2842704785303479E-4</v>
      </c>
      <c r="AC82" s="5">
        <f t="shared" si="37"/>
        <v>1.0600154232244078E-4</v>
      </c>
      <c r="AD82" s="5">
        <f t="shared" si="37"/>
        <v>7.5347573158596223E-5</v>
      </c>
      <c r="AE82" s="5">
        <f t="shared" ref="AE82" si="51">IF(AE69,AE69/AE$77,"")</f>
        <v>9.6442422725508782E-5</v>
      </c>
      <c r="AF82" s="5">
        <f t="shared" si="37"/>
        <v>8.8451274639325819E-5</v>
      </c>
      <c r="AG82" s="5">
        <f t="shared" ref="AG82:AH82" si="52">IF(AG69,AG69/AG$77,"")</f>
        <v>7.6287199790307992E-5</v>
      </c>
      <c r="AH82" s="5">
        <f t="shared" si="52"/>
        <v>5.5509191556477725E-5</v>
      </c>
      <c r="AI82" s="5">
        <f t="shared" ref="AI82:AJ82" si="53">IF(AI69,AI69/AI$77,"")</f>
        <v>8.272713769744055E-5</v>
      </c>
      <c r="AJ82" s="5">
        <f t="shared" si="53"/>
        <v>9.7150327459962442E-5</v>
      </c>
      <c r="AK82" s="5">
        <f t="shared" ref="AK82:AL82" si="54">IF(AK69,AK69/AK$77,"")</f>
        <v>8.7608896790309187E-5</v>
      </c>
      <c r="AL82" s="5">
        <f t="shared" si="54"/>
        <v>5.9768218847310141E-5</v>
      </c>
    </row>
    <row r="83" spans="1:38" s="16" customFormat="1" x14ac:dyDescent="0.3">
      <c r="B83" s="16" t="s">
        <v>3</v>
      </c>
      <c r="C83" s="5">
        <f t="shared" si="45"/>
        <v>0.30395893279905806</v>
      </c>
      <c r="D83" s="5">
        <f t="shared" si="45"/>
        <v>0.31603325063516918</v>
      </c>
      <c r="E83" s="5">
        <f t="shared" si="45"/>
        <v>0.30435156282055992</v>
      </c>
      <c r="F83" s="5">
        <f t="shared" si="45"/>
        <v>0.33833404458986888</v>
      </c>
      <c r="G83" s="5">
        <f t="shared" si="45"/>
        <v>0.37119227124113352</v>
      </c>
      <c r="H83" s="5">
        <f t="shared" si="45"/>
        <v>0.38271492233515242</v>
      </c>
      <c r="I83" s="5">
        <f t="shared" si="45"/>
        <v>0.34222628035156571</v>
      </c>
      <c r="J83" s="5">
        <f t="shared" si="45"/>
        <v>0.33662851041936187</v>
      </c>
      <c r="K83" s="5">
        <f t="shared" ref="K83:L83" si="55">K70/K$77</f>
        <v>0.3252381294447238</v>
      </c>
      <c r="L83" s="5">
        <f t="shared" si="55"/>
        <v>0.327997635447425</v>
      </c>
      <c r="M83" s="5">
        <f t="shared" ref="M83" si="56">M70/M$77</f>
        <v>0.34910603859593931</v>
      </c>
      <c r="N83" s="5">
        <f t="shared" si="37"/>
        <v>0.30164639541205196</v>
      </c>
      <c r="O83" s="5">
        <f t="shared" ref="O83:P83" si="57">IF(O70,O70/O$77,"")</f>
        <v>0.29648537362222877</v>
      </c>
      <c r="P83" s="5">
        <f t="shared" si="57"/>
        <v>0.28329549919784963</v>
      </c>
      <c r="Q83" s="5">
        <f t="shared" ref="Q83:R83" si="58">IF(Q70,Q70/Q$77,"")</f>
        <v>0.27442038630407328</v>
      </c>
      <c r="R83" s="5">
        <f t="shared" si="58"/>
        <v>0.26165521641439127</v>
      </c>
      <c r="S83" s="5">
        <f t="shared" si="37"/>
        <v>0.28426736316034007</v>
      </c>
      <c r="T83" s="5">
        <f t="shared" si="37"/>
        <v>0.40916176809208343</v>
      </c>
      <c r="U83" s="5">
        <f t="shared" si="37"/>
        <v>0.42106840039548199</v>
      </c>
      <c r="V83" s="5">
        <f t="shared" si="37"/>
        <v>0.42497848909610231</v>
      </c>
      <c r="W83" s="5">
        <f t="shared" si="37"/>
        <v>0.38504972714207786</v>
      </c>
      <c r="X83" s="2">
        <f t="shared" si="37"/>
        <v>0.51300991879793068</v>
      </c>
      <c r="Y83" s="5">
        <f t="shared" si="37"/>
        <v>0.47754582579094662</v>
      </c>
      <c r="Z83" s="5">
        <f t="shared" ref="Z83:AA83" si="59">IF(Z70,Z70/Z$77,"")</f>
        <v>0.50343233033737134</v>
      </c>
      <c r="AA83" s="5">
        <f t="shared" si="59"/>
        <v>0.47202833501267133</v>
      </c>
      <c r="AB83" s="5">
        <f t="shared" si="37"/>
        <v>0.4316098051259144</v>
      </c>
      <c r="AC83" s="5">
        <f t="shared" si="37"/>
        <v>0.40968006084488529</v>
      </c>
      <c r="AD83" s="5">
        <f t="shared" si="37"/>
        <v>0.40166492154758709</v>
      </c>
      <c r="AE83" s="5">
        <f t="shared" ref="AE83" si="60">IF(AE70,AE70/AE$77,"")</f>
        <v>0.3549861880673168</v>
      </c>
      <c r="AF83" s="5">
        <f t="shared" si="37"/>
        <v>0.29093694365089223</v>
      </c>
      <c r="AG83" s="5">
        <f t="shared" ref="AG83:AH83" si="61">IF(AG70,AG70/AG$77,"")</f>
        <v>0.30239854780468911</v>
      </c>
      <c r="AH83" s="5">
        <f t="shared" si="61"/>
        <v>0.29590992963731444</v>
      </c>
      <c r="AI83" s="5">
        <f t="shared" ref="AI83:AJ83" si="62">IF(AI70,AI70/AI$77,"")</f>
        <v>0.29066179829995736</v>
      </c>
      <c r="AJ83" s="5">
        <f t="shared" si="62"/>
        <v>0.32649690702924861</v>
      </c>
      <c r="AK83" s="5">
        <f t="shared" ref="AK83:AL83" si="63">IF(AK70,AK70/AK$77,"")</f>
        <v>0.33033682415612337</v>
      </c>
      <c r="AL83" s="5">
        <f t="shared" si="63"/>
        <v>0.3079936008160355</v>
      </c>
    </row>
    <row r="84" spans="1:38" s="16" customFormat="1" x14ac:dyDescent="0.3">
      <c r="B84" s="16" t="s">
        <v>2</v>
      </c>
      <c r="C84" s="5">
        <f t="shared" si="45"/>
        <v>7.2799761571820415E-2</v>
      </c>
      <c r="D84" s="5">
        <f t="shared" si="45"/>
        <v>7.2162189652671349E-2</v>
      </c>
      <c r="E84" s="5">
        <f t="shared" si="45"/>
        <v>7.2861549049798358E-2</v>
      </c>
      <c r="F84" s="5">
        <f t="shared" si="45"/>
        <v>7.1133836230025435E-2</v>
      </c>
      <c r="G84" s="5">
        <f t="shared" si="45"/>
        <v>6.9361413266259803E-2</v>
      </c>
      <c r="H84" s="5">
        <f t="shared" si="45"/>
        <v>6.8755536621156493E-2</v>
      </c>
      <c r="I84" s="5">
        <f t="shared" si="45"/>
        <v>7.0945036870859776E-2</v>
      </c>
      <c r="J84" s="5">
        <f t="shared" si="45"/>
        <v>7.1238873572858213E-2</v>
      </c>
      <c r="K84" s="5">
        <f t="shared" ref="K84:L84" si="64">K71/K$77</f>
        <v>7.1833919977013147E-2</v>
      </c>
      <c r="L84" s="5">
        <f t="shared" si="64"/>
        <v>7.1689988611897543E-2</v>
      </c>
      <c r="M84" s="5">
        <f t="shared" ref="M84" si="65">M71/M$77</f>
        <v>7.0508372117410095E-2</v>
      </c>
      <c r="N84" s="5">
        <f t="shared" si="37"/>
        <v>7.3003165940028369E-2</v>
      </c>
      <c r="O84" s="5">
        <f t="shared" ref="O84:P84" si="66">IF(O71,O71/O$77,"")</f>
        <v>7.3273333053937392E-2</v>
      </c>
      <c r="P84" s="5">
        <f t="shared" si="66"/>
        <v>7.3965526303275436E-2</v>
      </c>
      <c r="Q84" s="5">
        <f t="shared" ref="Q84:R84" si="67">IF(Q71,Q71/Q$77,"")</f>
        <v>7.4407294538066743E-2</v>
      </c>
      <c r="R84" s="5">
        <f t="shared" si="67"/>
        <v>7.5079288759026905E-2</v>
      </c>
      <c r="S84" s="5">
        <f t="shared" si="37"/>
        <v>7.3890277132488677E-2</v>
      </c>
      <c r="T84" s="5">
        <f t="shared" si="37"/>
        <v>5.1869751290921064E-2</v>
      </c>
      <c r="U84" s="5">
        <f t="shared" si="37"/>
        <v>5.0778026240170838E-2</v>
      </c>
      <c r="V84" s="5">
        <f t="shared" si="37"/>
        <v>5.0424857533214774E-2</v>
      </c>
      <c r="W84" s="5">
        <f t="shared" si="37"/>
        <v>5.3928979728063639E-2</v>
      </c>
      <c r="X84" s="2">
        <f t="shared" si="37"/>
        <v>4.232330170866145E-2</v>
      </c>
      <c r="Y84" s="5">
        <f t="shared" si="37"/>
        <v>4.5587935476297851E-2</v>
      </c>
      <c r="Z84" s="5">
        <f t="shared" ref="Z84:AA84" si="68">IF(Z71,Z71/Z$77,"")</f>
        <v>4.3242803178324865E-2</v>
      </c>
      <c r="AA84" s="5">
        <f t="shared" si="68"/>
        <v>4.6087142377331983E-2</v>
      </c>
      <c r="AB84" s="5">
        <f t="shared" si="37"/>
        <v>4.9748729688983195E-2</v>
      </c>
      <c r="AC84" s="5">
        <f t="shared" si="37"/>
        <v>5.1718152499118861E-2</v>
      </c>
      <c r="AD84" s="5">
        <f t="shared" si="37"/>
        <v>5.2444509110560859E-2</v>
      </c>
      <c r="AE84" s="5">
        <f t="shared" ref="AE84" si="69">IF(AE71,AE71/AE$77,"")</f>
        <v>5.6673700840197204E-2</v>
      </c>
      <c r="AF84" s="5">
        <f t="shared" si="37"/>
        <v>6.2480474851608868E-2</v>
      </c>
      <c r="AG84" s="5">
        <f t="shared" ref="AG84:AH84" si="70">IF(AG71,AG71/AG$77,"")</f>
        <v>6.1424888405519275E-2</v>
      </c>
      <c r="AH84" s="5">
        <f t="shared" si="70"/>
        <v>6.2013337518853982E-2</v>
      </c>
      <c r="AI84" s="5">
        <f t="shared" ref="AI84:AJ84" si="71">IF(AI71,AI71/AI$77,"")</f>
        <v>6.2489071557093948E-2</v>
      </c>
      <c r="AJ84" s="5">
        <f t="shared" si="71"/>
        <v>5.9240580114172756E-2</v>
      </c>
      <c r="AK84" s="5">
        <f t="shared" ref="AK84:AL84" si="72">IF(AK71,AK71/AK$77,"")</f>
        <v>5.8856084224201854E-2</v>
      </c>
      <c r="AL84" s="5">
        <f t="shared" si="72"/>
        <v>6.0883892265793264E-2</v>
      </c>
    </row>
    <row r="85" spans="1:38" s="16" customFormat="1" x14ac:dyDescent="0.3">
      <c r="B85" s="16" t="s">
        <v>5</v>
      </c>
      <c r="C85" s="5">
        <f t="shared" si="45"/>
        <v>-4.4101184446291896E-3</v>
      </c>
      <c r="D85" s="5">
        <f t="shared" si="45"/>
        <v>-4.5853038596620523E-3</v>
      </c>
      <c r="E85" s="5">
        <f t="shared" si="45"/>
        <v>-4.415482132808673E-3</v>
      </c>
      <c r="F85" s="5">
        <f t="shared" si="45"/>
        <v>-4.7821066373126345E-3</v>
      </c>
      <c r="G85" s="5">
        <f t="shared" si="45"/>
        <v>-5.3846834940758648E-3</v>
      </c>
      <c r="H85" s="5">
        <f t="shared" si="45"/>
        <v>-5.551836298595474E-3</v>
      </c>
      <c r="I85" s="5">
        <f t="shared" si="45"/>
        <v>-4.9644896885553706E-3</v>
      </c>
      <c r="J85" s="5">
        <f t="shared" si="45"/>
        <v>-4.8832858982480257E-3</v>
      </c>
      <c r="K85" s="5">
        <f t="shared" ref="K85:L85" si="73">K72/K$77</f>
        <v>-4.7180518640902239E-3</v>
      </c>
      <c r="L85" s="5">
        <f t="shared" si="73"/>
        <v>-4.7580825101348331E-3</v>
      </c>
      <c r="M85" s="5">
        <f t="shared" ref="M85" si="74">M72/M$77</f>
        <v>-5.0642905829485765E-3</v>
      </c>
      <c r="N85" s="5">
        <f t="shared" si="37"/>
        <v>-4.3758194668002699E-3</v>
      </c>
      <c r="O85" s="5">
        <f t="shared" ref="O85:P85" si="75">IF(O72,O72/O$77,"")</f>
        <v>-4.3009513431960106E-3</v>
      </c>
      <c r="P85" s="5">
        <f t="shared" si="75"/>
        <v>-4.1096130406381168E-3</v>
      </c>
      <c r="Q85" s="5">
        <f t="shared" ref="Q85:R85" si="76">IF(Q72,Q72/Q$77,"")</f>
        <v>-3.9808666264216086E-3</v>
      </c>
      <c r="R85" s="5">
        <f t="shared" si="76"/>
        <v>-3.79568928052964E-3</v>
      </c>
      <c r="S85" s="5">
        <f t="shared" si="37"/>
        <v>-4.1237113402061857E-3</v>
      </c>
      <c r="T85" s="5">
        <f t="shared" si="37"/>
        <v>-8.4201666882812679E-2</v>
      </c>
      <c r="U85" s="5">
        <f t="shared" si="37"/>
        <v>-8.6651940503395114E-2</v>
      </c>
      <c r="V85" s="5">
        <f t="shared" si="37"/>
        <v>-8.7456600205075216E-2</v>
      </c>
      <c r="W85" s="5">
        <f t="shared" si="37"/>
        <v>-7.9239634263283606E-2</v>
      </c>
      <c r="X85" s="2">
        <f t="shared" si="37"/>
        <v>-0.10557264548842366</v>
      </c>
      <c r="Y85" s="5">
        <f t="shared" si="37"/>
        <v>-9.8274466678610908E-2</v>
      </c>
      <c r="Z85" s="5">
        <f t="shared" ref="Z85:AA85" si="77">IF(Z72,Z72/Z$77,"")</f>
        <v>-0.10360166731796273</v>
      </c>
      <c r="AA85" s="5">
        <f t="shared" si="77"/>
        <v>-9.7139018655918896E-2</v>
      </c>
      <c r="AB85" s="5">
        <f t="shared" si="37"/>
        <v>-8.8821263052096713E-2</v>
      </c>
      <c r="AC85" s="5">
        <f t="shared" si="37"/>
        <v>-8.4308326686153276E-2</v>
      </c>
      <c r="AD85" s="5">
        <f t="shared" si="37"/>
        <v>-8.2658885947157951E-2</v>
      </c>
      <c r="AE85" s="5">
        <f t="shared" ref="AE85" si="78">IF(AE72,AE72/AE$77,"")</f>
        <v>-7.3052838966412778E-2</v>
      </c>
      <c r="AF85" s="5">
        <f t="shared" si="37"/>
        <v>-5.9872103220755563E-2</v>
      </c>
      <c r="AG85" s="5">
        <f t="shared" ref="AG85:AH85" si="79">IF(AG72,AG72/AG$77,"")</f>
        <v>-6.223079420843227E-2</v>
      </c>
      <c r="AH85" s="5">
        <f t="shared" si="79"/>
        <v>-6.0895497247509742E-2</v>
      </c>
      <c r="AI85" s="5">
        <f t="shared" ref="AI85:AJ85" si="80">IF(AI72,AI72/AI$77,"")</f>
        <v>-5.9815480879690304E-2</v>
      </c>
      <c r="AJ85" s="5">
        <f t="shared" si="80"/>
        <v>-6.7190011256766199E-2</v>
      </c>
      <c r="AK85" s="5">
        <f t="shared" ref="AK85:AL85" si="81">IF(AK72,AK72/AK$77,"")</f>
        <v>-6.7980230304558451E-2</v>
      </c>
      <c r="AL85" s="5">
        <f t="shared" si="81"/>
        <v>-6.338220381361083E-2</v>
      </c>
    </row>
    <row r="86" spans="1:38" s="16" customFormat="1" x14ac:dyDescent="0.3">
      <c r="B86" s="16" t="s">
        <v>4</v>
      </c>
      <c r="C86" s="5">
        <f t="shared" si="45"/>
        <v>8.4894780059111927E-2</v>
      </c>
      <c r="D86" s="5">
        <f t="shared" si="45"/>
        <v>8.8267099298494522E-2</v>
      </c>
      <c r="E86" s="5">
        <f t="shared" si="45"/>
        <v>8.4998031056566961E-2</v>
      </c>
      <c r="F86" s="5">
        <f t="shared" si="45"/>
        <v>9.4488516382281937E-2</v>
      </c>
      <c r="G86" s="5">
        <f t="shared" si="45"/>
        <v>0.10367319365512447</v>
      </c>
      <c r="H86" s="5">
        <f t="shared" si="45"/>
        <v>0.10689144503276327</v>
      </c>
      <c r="I86" s="5">
        <f t="shared" si="45"/>
        <v>9.5583055428739017E-2</v>
      </c>
      <c r="J86" s="5">
        <f t="shared" si="45"/>
        <v>9.4019610467243039E-2</v>
      </c>
      <c r="K86" s="5">
        <f t="shared" ref="K86:L86" si="82">K73/K$77</f>
        <v>9.0838301846131744E-2</v>
      </c>
      <c r="L86" s="5">
        <f t="shared" si="82"/>
        <v>9.1609025868089278E-2</v>
      </c>
      <c r="M86" s="5">
        <f t="shared" ref="M86" si="83">M73/M$77</f>
        <v>9.7504556936258396E-2</v>
      </c>
      <c r="N86" s="5">
        <f t="shared" si="37"/>
        <v>8.4249181865666087E-2</v>
      </c>
      <c r="O86" s="5">
        <f t="shared" ref="O86:P86" si="84">IF(O73,O73/O$77,"")</f>
        <v>8.2807719709987015E-2</v>
      </c>
      <c r="P86" s="5">
        <f t="shared" si="84"/>
        <v>7.9123816484003309E-2</v>
      </c>
      <c r="Q86" s="5">
        <f t="shared" ref="Q86:R86" si="85">IF(Q73,Q73/Q$77,"")</f>
        <v>7.6645016764733703E-2</v>
      </c>
      <c r="R86" s="5">
        <f t="shared" si="85"/>
        <v>7.3079732591147403E-2</v>
      </c>
      <c r="S86" s="5">
        <f t="shared" si="37"/>
        <v>7.9395255973981949E-2</v>
      </c>
      <c r="T86" s="5">
        <f t="shared" si="37"/>
        <v>0.11324375183613836</v>
      </c>
      <c r="U86" s="5">
        <f t="shared" si="37"/>
        <v>0.11653915189283857</v>
      </c>
      <c r="V86" s="5">
        <f t="shared" si="37"/>
        <v>0.11762134761345801</v>
      </c>
      <c r="W86" s="5">
        <f t="shared" si="37"/>
        <v>0.10657025935824213</v>
      </c>
      <c r="X86" s="2">
        <f t="shared" si="37"/>
        <v>0.14198581701493626</v>
      </c>
      <c r="Y86" s="5">
        <f t="shared" si="37"/>
        <v>0.13217041572193766</v>
      </c>
      <c r="Z86" s="5">
        <f t="shared" ref="Z86:AA86" si="86">IF(Z73,Z73/Z$77,"")</f>
        <v>0.13933502670313924</v>
      </c>
      <c r="AA86" s="5">
        <f t="shared" si="86"/>
        <v>0.13064333913468287</v>
      </c>
      <c r="AB86" s="5">
        <f t="shared" si="37"/>
        <v>0.11945669774973477</v>
      </c>
      <c r="AC86" s="5">
        <f t="shared" si="37"/>
        <v>0.11338719978375685</v>
      </c>
      <c r="AD86" s="5">
        <f t="shared" si="37"/>
        <v>0.11116884871506402</v>
      </c>
      <c r="AE86" s="5">
        <f t="shared" ref="AE86" si="87">IF(AE73,AE73/AE$77,"")</f>
        <v>9.8249570027531999E-2</v>
      </c>
      <c r="AF86" s="5">
        <f t="shared" si="37"/>
        <v>8.0522652936017722E-2</v>
      </c>
      <c r="AG86" s="5">
        <f t="shared" ref="AG86:AH86" si="88">IF(AG73,AG73/AG$77,"")</f>
        <v>8.3694882498151491E-2</v>
      </c>
      <c r="AH86" s="5">
        <f t="shared" si="88"/>
        <v>8.1899026866448704E-2</v>
      </c>
      <c r="AI86" s="5">
        <f t="shared" ref="AI86:AJ86" si="89">IF(AI73,AI73/AI$77,"")</f>
        <v>8.0446500924099731E-2</v>
      </c>
      <c r="AJ86" s="5">
        <f t="shared" si="89"/>
        <v>9.0364588283248115E-2</v>
      </c>
      <c r="AK86" s="5">
        <f t="shared" ref="AK86:AL86" si="90">IF(AK73,AK73/AK$77,"")</f>
        <v>9.1427362608950208E-2</v>
      </c>
      <c r="AL86" s="5">
        <f t="shared" si="90"/>
        <v>8.52434259939953E-2</v>
      </c>
    </row>
    <row r="87" spans="1:38" s="16" customFormat="1" x14ac:dyDescent="0.3">
      <c r="B87" s="16" t="s">
        <v>8</v>
      </c>
      <c r="C87" s="5">
        <f t="shared" si="45"/>
        <v>3.9732911741673746E-2</v>
      </c>
      <c r="D87" s="5">
        <f t="shared" si="45"/>
        <v>4.067016673658299E-2</v>
      </c>
      <c r="E87" s="5">
        <f t="shared" si="45"/>
        <v>3.9163902777201588E-2</v>
      </c>
      <c r="F87" s="5">
        <f t="shared" si="45"/>
        <v>4.353676224211555E-2</v>
      </c>
      <c r="G87" s="5">
        <f t="shared" si="45"/>
        <v>4.7770209779660851E-2</v>
      </c>
      <c r="H87" s="5">
        <f t="shared" si="45"/>
        <v>4.3383441868013711E-2</v>
      </c>
      <c r="I87" s="5">
        <f t="shared" si="45"/>
        <v>3.8793768083954898E-2</v>
      </c>
      <c r="J87" s="5">
        <f t="shared" si="45"/>
        <v>3.815922129136444E-2</v>
      </c>
      <c r="K87" s="5">
        <f t="shared" ref="K87:L87" si="91">K74/K$77</f>
        <v>3.6868041089002219E-2</v>
      </c>
      <c r="L87" s="5">
        <f t="shared" si="91"/>
        <v>4.1330408551798481E-2</v>
      </c>
      <c r="M87" s="5">
        <f t="shared" ref="M87" si="92">M74/M$77</f>
        <v>4.3990241525332235E-2</v>
      </c>
      <c r="N87" s="5">
        <f t="shared" si="37"/>
        <v>3.8009934869045213E-2</v>
      </c>
      <c r="O87" s="5">
        <f t="shared" ref="O87:P87" si="93">IF(O74,O74/O$77,"")</f>
        <v>3.7359603537152675E-2</v>
      </c>
      <c r="P87" s="5">
        <f t="shared" si="93"/>
        <v>4.3223518399403339E-2</v>
      </c>
      <c r="Q87" s="5">
        <f t="shared" ref="Q87:R87" si="94">IF(Q74,Q74/Q$77,"")</f>
        <v>7.0307632257141685E-3</v>
      </c>
      <c r="R87" s="5">
        <f t="shared" si="94"/>
        <v>6.7037143200584376E-3</v>
      </c>
      <c r="S87" s="5">
        <f t="shared" si="37"/>
        <v>7.2830468249682929E-3</v>
      </c>
      <c r="T87" s="5">
        <f t="shared" si="37"/>
        <v>2.1019979832253042E-2</v>
      </c>
      <c r="U87" s="5">
        <f t="shared" si="37"/>
        <v>2.1631662522096057E-2</v>
      </c>
      <c r="V87" s="5">
        <f t="shared" si="37"/>
        <v>2.1832536582281618E-2</v>
      </c>
      <c r="W87" s="5">
        <f t="shared" si="37"/>
        <v>1.9781265333469491E-2</v>
      </c>
      <c r="X87" s="2">
        <f t="shared" si="37"/>
        <v>1.0227412252320415E-2</v>
      </c>
      <c r="Y87" s="5">
        <f t="shared" si="37"/>
        <v>9.5203968788419805E-3</v>
      </c>
      <c r="Z87" s="5">
        <f t="shared" ref="Z87:AA87" si="95">IF(Z74,Z74/Z$77,"")</f>
        <v>1.0036472580435064E-2</v>
      </c>
      <c r="AA87" s="5">
        <f t="shared" si="95"/>
        <v>9.4103996824524416E-3</v>
      </c>
      <c r="AB87" s="5">
        <f t="shared" si="37"/>
        <v>2.6053939360098276E-2</v>
      </c>
      <c r="AC87" s="5">
        <f t="shared" si="37"/>
        <v>2.4730159823825437E-2</v>
      </c>
      <c r="AD87" s="5">
        <f t="shared" si="37"/>
        <v>2.4246329404000691E-2</v>
      </c>
      <c r="AE87" s="5">
        <f t="shared" ref="AE87" si="96">IF(AE74,AE74/AE$77,"")</f>
        <v>4.1245209452275923E-2</v>
      </c>
      <c r="AF87" s="5">
        <f t="shared" si="37"/>
        <v>2.773606139647625E-2</v>
      </c>
      <c r="AG87" s="5">
        <f t="shared" ref="AG87:AH87" si="97">IF(AG74,AG74/AG$77,"")</f>
        <v>2.88287371925528E-2</v>
      </c>
      <c r="AH87" s="5">
        <f t="shared" si="97"/>
        <v>2.8210153971012716E-2</v>
      </c>
      <c r="AI87" s="5">
        <f t="shared" ref="AI87:AJ87" si="98">IF(AI74,AI74/AI$77,"")</f>
        <v>3.2632095497199504E-2</v>
      </c>
      <c r="AJ87" s="5">
        <f t="shared" si="98"/>
        <v>3.8625703019896811E-2</v>
      </c>
      <c r="AK87" s="5">
        <f t="shared" ref="AK87:AL87" si="99">IF(AK74,AK74/AK$77,"")</f>
        <v>3.9079978375560112E-2</v>
      </c>
      <c r="AL87" s="5">
        <f t="shared" si="99"/>
        <v>3.6436698483281835E-2</v>
      </c>
    </row>
    <row r="88" spans="1:38" s="16" customFormat="1" x14ac:dyDescent="0.3">
      <c r="B88" s="16" t="s">
        <v>10</v>
      </c>
      <c r="C88" s="5">
        <f t="shared" si="45"/>
        <v>1.3762555367082371E-2</v>
      </c>
      <c r="D88" s="5">
        <f t="shared" si="45"/>
        <v>1.4309252469250066E-2</v>
      </c>
      <c r="E88" s="5">
        <f t="shared" si="45"/>
        <v>1.0216748575248479E-2</v>
      </c>
      <c r="F88" s="5">
        <f t="shared" si="45"/>
        <v>1.1357503263617506E-2</v>
      </c>
      <c r="G88" s="5">
        <f t="shared" si="45"/>
        <v>1.260579984849429E-2</v>
      </c>
      <c r="H88" s="5">
        <f t="shared" si="45"/>
        <v>1.29971125041419E-2</v>
      </c>
      <c r="I88" s="5">
        <f t="shared" si="45"/>
        <v>9.269869296656982E-3</v>
      </c>
      <c r="J88" s="5">
        <f t="shared" si="45"/>
        <v>9.1182427308334011E-3</v>
      </c>
      <c r="K88" s="5">
        <f t="shared" ref="K88:L88" si="100">K75/K$77</f>
        <v>8.8097119459808904E-3</v>
      </c>
      <c r="L88" s="5">
        <f t="shared" si="100"/>
        <v>8.8844585725172936E-3</v>
      </c>
      <c r="M88" s="5">
        <f t="shared" ref="M88" si="101">M75/M$77</f>
        <v>1.2306041063315967E-2</v>
      </c>
      <c r="N88" s="5">
        <f t="shared" si="37"/>
        <v>1.0633081408363627E-2</v>
      </c>
      <c r="O88" s="5">
        <f t="shared" ref="O88:P88" si="102">IF(O75,O75/O$77,"")</f>
        <v>1.0451154603746701E-2</v>
      </c>
      <c r="P88" s="5">
        <f t="shared" si="102"/>
        <v>9.9862095201864107E-3</v>
      </c>
      <c r="Q88" s="5">
        <f t="shared" ref="Q88:R88" si="103">IF(Q75,Q75/Q$77,"")</f>
        <v>1.0630998877502287E-2</v>
      </c>
      <c r="R88" s="5">
        <f t="shared" si="103"/>
        <v>1.013647837705388E-2</v>
      </c>
      <c r="S88" s="5">
        <f t="shared" si="37"/>
        <v>1.1012469078443436E-2</v>
      </c>
      <c r="T88" s="5">
        <f t="shared" si="37"/>
        <v>1.1605717900331099E-2</v>
      </c>
      <c r="U88" s="5">
        <f t="shared" si="37"/>
        <v>1.2485462226301728E-2</v>
      </c>
      <c r="V88" s="5">
        <f t="shared" si="37"/>
        <v>1.2601403638023033E-2</v>
      </c>
      <c r="W88" s="5">
        <f t="shared" si="37"/>
        <v>1.5387642562348843E-2</v>
      </c>
      <c r="X88" s="2">
        <f t="shared" si="37"/>
        <v>2.0501282574573499E-2</v>
      </c>
      <c r="Y88" s="5">
        <f t="shared" si="37"/>
        <v>1.7329469983875252E-2</v>
      </c>
      <c r="Z88" s="5">
        <f t="shared" ref="Z88:AA88" si="104">IF(Z75,Z75/Z$77,"")</f>
        <v>1.826885502149277E-2</v>
      </c>
      <c r="AA88" s="5">
        <f t="shared" si="104"/>
        <v>1.7129247961894294E-2</v>
      </c>
      <c r="AB88" s="5">
        <f t="shared" si="37"/>
        <v>1.5662516053380985E-2</v>
      </c>
      <c r="AC88" s="5">
        <f t="shared" si="37"/>
        <v>1.5566326490050431E-2</v>
      </c>
      <c r="AD88" s="5">
        <f t="shared" si="37"/>
        <v>1.5261780852882561E-2</v>
      </c>
      <c r="AE88" s="5">
        <f t="shared" ref="AE88" si="105">IF(AE75,AE75/AE$77,"")</f>
        <v>1.3488161692610443E-2</v>
      </c>
      <c r="AF88" s="5">
        <f t="shared" si="37"/>
        <v>1.1054527387902125E-2</v>
      </c>
      <c r="AG88" s="5">
        <f t="shared" ref="AG88:AH88" si="106">IF(AG75,AG75/AG$77,"")</f>
        <v>1.2076850551419526E-2</v>
      </c>
      <c r="AH88" s="5">
        <f t="shared" si="106"/>
        <v>1.181771547136874E-2</v>
      </c>
      <c r="AI88" s="5">
        <f t="shared" ref="AI88:AJ88" si="107">IF(AI75,AI75/AI$77,"")</f>
        <v>1.1608121548727224E-2</v>
      </c>
      <c r="AJ88" s="5">
        <f t="shared" si="107"/>
        <v>1.3039263516039307E-2</v>
      </c>
      <c r="AK88" s="5">
        <f t="shared" ref="AK88:AL88" si="108">IF(AK75,AK75/AK$77,"")</f>
        <v>1.4543076867191324E-2</v>
      </c>
      <c r="AL88" s="5">
        <f t="shared" si="108"/>
        <v>1.3559416582493093E-2</v>
      </c>
    </row>
    <row r="89" spans="1:38" s="16" customFormat="1" x14ac:dyDescent="0.3">
      <c r="B89" s="16" t="s">
        <v>19</v>
      </c>
      <c r="C89" s="5">
        <f t="shared" si="45"/>
        <v>0</v>
      </c>
      <c r="D89" s="5">
        <f t="shared" si="45"/>
        <v>0</v>
      </c>
      <c r="E89" s="5">
        <f t="shared" si="45"/>
        <v>0</v>
      </c>
      <c r="F89" s="5">
        <f t="shared" si="45"/>
        <v>0</v>
      </c>
      <c r="G89" s="5">
        <f t="shared" si="45"/>
        <v>2.9514099541219716E-4</v>
      </c>
      <c r="H89" s="5">
        <f t="shared" si="45"/>
        <v>3.0430284218854601E-4</v>
      </c>
      <c r="I89" s="5">
        <f t="shared" si="45"/>
        <v>2.7210966624237711E-4</v>
      </c>
      <c r="J89" s="5">
        <f t="shared" si="45"/>
        <v>2.6765878857632288E-4</v>
      </c>
      <c r="K89" s="5">
        <f t="shared" ref="K89:L89" si="109">K76/K$77</f>
        <v>2.5572875511816677E-4</v>
      </c>
      <c r="L89" s="5">
        <f t="shared" si="109"/>
        <v>2.5789850389890383E-4</v>
      </c>
      <c r="M89" s="5">
        <f t="shared" ref="M89" si="110">M76/M$77</f>
        <v>0</v>
      </c>
      <c r="N89" s="5" t="str">
        <f t="shared" si="37"/>
        <v/>
      </c>
      <c r="O89" s="5" t="str">
        <f t="shared" ref="O89:P89" si="111">IF(O76,O76/O$77,"")</f>
        <v/>
      </c>
      <c r="P89" s="5" t="str">
        <f t="shared" si="111"/>
        <v/>
      </c>
      <c r="Q89" s="5">
        <f t="shared" ref="Q89:R89" si="112">IF(Q76,Q76/Q$77,"")</f>
        <v>6.1419777779394051E-2</v>
      </c>
      <c r="R89" s="5">
        <f t="shared" si="112"/>
        <v>5.856272364977947E-2</v>
      </c>
      <c r="S89" s="5">
        <f t="shared" si="37"/>
        <v>6.3623692504740259E-2</v>
      </c>
      <c r="T89" s="5">
        <f t="shared" si="37"/>
        <v>-1.719551863134576E-2</v>
      </c>
      <c r="U89" s="5" t="str">
        <f t="shared" si="37"/>
        <v/>
      </c>
      <c r="V89" s="5" t="str">
        <f t="shared" si="37"/>
        <v/>
      </c>
      <c r="W89" s="5" t="str">
        <f t="shared" si="37"/>
        <v/>
      </c>
      <c r="X89" s="2" t="str">
        <f t="shared" si="37"/>
        <v/>
      </c>
      <c r="Y89" s="5" t="str">
        <f t="shared" si="37"/>
        <v/>
      </c>
      <c r="Z89" s="5" t="str">
        <f t="shared" ref="Z89:AA89" si="113">IF(Z76,Z76/Z$77,"")</f>
        <v/>
      </c>
      <c r="AA89" s="5" t="str">
        <f t="shared" si="113"/>
        <v/>
      </c>
      <c r="AB89" s="5" t="str">
        <f t="shared" si="37"/>
        <v/>
      </c>
      <c r="AC89" s="5" t="str">
        <f t="shared" si="37"/>
        <v/>
      </c>
      <c r="AD89" s="5" t="str">
        <f t="shared" si="37"/>
        <v/>
      </c>
      <c r="AE89" s="5" t="str">
        <f t="shared" ref="AE89" si="114">IF(AE76,AE76/AE$77,"")</f>
        <v/>
      </c>
      <c r="AF89" s="5" t="str">
        <f t="shared" si="37"/>
        <v/>
      </c>
      <c r="AG89" s="5" t="str">
        <f t="shared" ref="AG89:AH89" si="115">IF(AG76,AG76/AG$77,"")</f>
        <v/>
      </c>
      <c r="AH89" s="5" t="str">
        <f t="shared" si="115"/>
        <v/>
      </c>
      <c r="AI89" s="5" t="str">
        <f t="shared" ref="AI89:AJ89" si="116">IF(AI76,AI76/AI$77,"")</f>
        <v/>
      </c>
      <c r="AJ89" s="5" t="str">
        <f t="shared" si="116"/>
        <v/>
      </c>
      <c r="AK89" s="5" t="str">
        <f t="shared" ref="AK89:AL89" si="117">IF(AK76,AK76/AK$77,"")</f>
        <v/>
      </c>
      <c r="AL89" s="5" t="str">
        <f t="shared" si="117"/>
        <v/>
      </c>
    </row>
    <row r="90" spans="1:38" s="16" customFormat="1" x14ac:dyDescent="0.3">
      <c r="B90" s="16" t="s">
        <v>7</v>
      </c>
      <c r="C90" s="5">
        <f t="shared" si="45"/>
        <v>1</v>
      </c>
      <c r="D90" s="5">
        <f t="shared" si="45"/>
        <v>1</v>
      </c>
      <c r="E90" s="5">
        <f t="shared" si="45"/>
        <v>1</v>
      </c>
      <c r="F90" s="5">
        <f t="shared" si="45"/>
        <v>1</v>
      </c>
      <c r="G90" s="5">
        <f t="shared" si="45"/>
        <v>1</v>
      </c>
      <c r="H90" s="5">
        <f t="shared" si="45"/>
        <v>1</v>
      </c>
      <c r="I90" s="5">
        <f t="shared" si="45"/>
        <v>1</v>
      </c>
      <c r="J90" s="5">
        <f t="shared" si="45"/>
        <v>1</v>
      </c>
      <c r="K90" s="5">
        <f t="shared" ref="K90:L90" si="118">K77/K$77</f>
        <v>1</v>
      </c>
      <c r="L90" s="5">
        <f t="shared" si="118"/>
        <v>1</v>
      </c>
      <c r="M90" s="5">
        <f t="shared" ref="M90" si="119">M77/M$77</f>
        <v>1</v>
      </c>
      <c r="N90" s="5">
        <f t="shared" si="37"/>
        <v>1</v>
      </c>
      <c r="O90" s="5">
        <f t="shared" ref="O90:P90" si="120">IF(O77,O77/O$77,"")</f>
        <v>1</v>
      </c>
      <c r="P90" s="5">
        <f t="shared" si="120"/>
        <v>1</v>
      </c>
      <c r="Q90" s="5">
        <f t="shared" ref="Q90:R90" si="121">IF(Q77,Q77/Q$77,"")</f>
        <v>1</v>
      </c>
      <c r="R90" s="5">
        <f t="shared" si="121"/>
        <v>1</v>
      </c>
      <c r="S90" s="5">
        <f t="shared" si="37"/>
        <v>1</v>
      </c>
      <c r="T90" s="5">
        <f t="shared" si="37"/>
        <v>1</v>
      </c>
      <c r="U90" s="5">
        <f t="shared" si="37"/>
        <v>1</v>
      </c>
      <c r="V90" s="5">
        <f t="shared" si="37"/>
        <v>1</v>
      </c>
      <c r="W90" s="5">
        <f t="shared" si="37"/>
        <v>1</v>
      </c>
      <c r="X90" s="2">
        <f t="shared" si="37"/>
        <v>1</v>
      </c>
      <c r="Y90" s="5">
        <f t="shared" si="37"/>
        <v>1</v>
      </c>
      <c r="Z90" s="5">
        <f t="shared" ref="Z90:AA90" si="122">IF(Z77,Z77/Z$77,"")</f>
        <v>1</v>
      </c>
      <c r="AA90" s="5">
        <f t="shared" si="122"/>
        <v>1</v>
      </c>
      <c r="AB90" s="5">
        <f t="shared" si="37"/>
        <v>1</v>
      </c>
      <c r="AC90" s="5">
        <f t="shared" si="37"/>
        <v>1</v>
      </c>
      <c r="AD90" s="5">
        <f t="shared" si="37"/>
        <v>1</v>
      </c>
      <c r="AE90" s="5">
        <f t="shared" ref="AE90" si="123">IF(AE77,AE77/AE$77,"")</f>
        <v>1</v>
      </c>
      <c r="AF90" s="5">
        <f t="shared" si="37"/>
        <v>1</v>
      </c>
      <c r="AG90" s="5">
        <f t="shared" ref="AG90:AH90" si="124">IF(AG77,AG77/AG$77,"")</f>
        <v>1</v>
      </c>
      <c r="AH90" s="5">
        <f t="shared" si="124"/>
        <v>1</v>
      </c>
      <c r="AI90" s="5">
        <f t="shared" ref="AI90:AJ90" si="125">IF(AI77,AI77/AI$77,"")</f>
        <v>1</v>
      </c>
      <c r="AJ90" s="5">
        <f t="shared" si="125"/>
        <v>1</v>
      </c>
      <c r="AK90" s="5">
        <f t="shared" ref="AK90:AL90" si="126">IF(AK77,AK77/AK$77,"")</f>
        <v>1</v>
      </c>
      <c r="AL90" s="5">
        <f t="shared" si="126"/>
        <v>1</v>
      </c>
    </row>
    <row r="91" spans="1:38" s="16" customFormat="1" x14ac:dyDescent="0.3">
      <c r="B91" s="16" t="s">
        <v>38</v>
      </c>
      <c r="C91" s="5">
        <f t="shared" si="45"/>
        <v>1.3762555367082371E-2</v>
      </c>
      <c r="D91" s="5">
        <f t="shared" si="45"/>
        <v>1.4309252469250066E-2</v>
      </c>
      <c r="E91" s="5">
        <f t="shared" si="45"/>
        <v>1.0216748575248479E-2</v>
      </c>
      <c r="F91" s="5">
        <f t="shared" si="45"/>
        <v>1.1357503263617506E-2</v>
      </c>
      <c r="G91" s="5">
        <f t="shared" si="45"/>
        <v>1.2900940843906488E-2</v>
      </c>
      <c r="H91" s="5">
        <f t="shared" si="45"/>
        <v>1.3301415346330446E-2</v>
      </c>
      <c r="I91" s="5">
        <f t="shared" si="45"/>
        <v>9.5419789628993588E-3</v>
      </c>
      <c r="J91" s="5">
        <f t="shared" si="45"/>
        <v>9.3859015194097239E-3</v>
      </c>
      <c r="K91" s="5">
        <f t="shared" ref="K91:L91" si="127">K78/K$77</f>
        <v>9.0654407010990583E-3</v>
      </c>
      <c r="L91" s="5">
        <f t="shared" si="127"/>
        <v>9.1423570764161965E-3</v>
      </c>
      <c r="M91" s="5">
        <f t="shared" ref="M91" si="128">M78/M$77</f>
        <v>1.2306041063315967E-2</v>
      </c>
      <c r="N91" s="5">
        <f t="shared" si="37"/>
        <v>1.0633081408363627E-2</v>
      </c>
      <c r="O91" s="5">
        <f t="shared" ref="O91:P91" si="129">IF(O78,O78/O$77,"")</f>
        <v>1.0451154603746701E-2</v>
      </c>
      <c r="P91" s="5">
        <f t="shared" si="129"/>
        <v>9.9862095201864107E-3</v>
      </c>
      <c r="Q91" s="5">
        <f t="shared" ref="Q91:R91" si="130">IF(Q78,Q78/Q$77,"")</f>
        <v>7.2050776656896326E-2</v>
      </c>
      <c r="R91" s="5">
        <f t="shared" si="130"/>
        <v>6.8699202026833342E-2</v>
      </c>
      <c r="S91" s="5">
        <f t="shared" si="37"/>
        <v>7.4636161583183688E-2</v>
      </c>
      <c r="T91" s="5">
        <f t="shared" si="37"/>
        <v>-5.5898007310146609E-3</v>
      </c>
      <c r="U91" s="5">
        <f t="shared" si="37"/>
        <v>1.2485462226301728E-2</v>
      </c>
      <c r="V91" s="5">
        <f t="shared" si="37"/>
        <v>1.2601403638023033E-2</v>
      </c>
      <c r="W91" s="5">
        <f t="shared" si="37"/>
        <v>1.5387642562348843E-2</v>
      </c>
      <c r="X91" s="2">
        <f t="shared" si="37"/>
        <v>2.0501282574573499E-2</v>
      </c>
      <c r="Y91" s="5">
        <f t="shared" si="37"/>
        <v>1.7329469983875252E-2</v>
      </c>
      <c r="Z91" s="5">
        <f t="shared" ref="Z91:AA91" si="131">IF(Z78,Z78/Z$77,"")</f>
        <v>1.826885502149277E-2</v>
      </c>
      <c r="AA91" s="5">
        <f t="shared" si="131"/>
        <v>1.7129247961894294E-2</v>
      </c>
      <c r="AB91" s="5">
        <f t="shared" si="37"/>
        <v>1.5662516053380985E-2</v>
      </c>
      <c r="AC91" s="5">
        <f t="shared" si="37"/>
        <v>1.5566326490050431E-2</v>
      </c>
      <c r="AD91" s="5">
        <f t="shared" si="37"/>
        <v>1.5261780852882561E-2</v>
      </c>
      <c r="AE91" s="5">
        <f t="shared" ref="AE91" si="132">IF(AE78,AE78/AE$77,"")</f>
        <v>1.3488161692610443E-2</v>
      </c>
      <c r="AF91" s="5">
        <f t="shared" si="37"/>
        <v>1.1054527387902125E-2</v>
      </c>
      <c r="AG91" s="5">
        <f t="shared" ref="AG91:AH91" si="133">IF(AG78,AG78/AG$77,"")</f>
        <v>1.2076850551419526E-2</v>
      </c>
      <c r="AH91" s="5">
        <f t="shared" si="133"/>
        <v>1.181771547136874E-2</v>
      </c>
      <c r="AI91" s="5">
        <f t="shared" ref="AI91:AJ91" si="134">IF(AI78,AI78/AI$77,"")</f>
        <v>1.1608121548727224E-2</v>
      </c>
      <c r="AJ91" s="5">
        <f t="shared" si="134"/>
        <v>1.3039263516039307E-2</v>
      </c>
      <c r="AK91" s="5">
        <f t="shared" ref="AK91:AL91" si="135">IF(AK78,AK78/AK$77,"")</f>
        <v>1.4543076867191324E-2</v>
      </c>
      <c r="AL91" s="5">
        <f t="shared" si="135"/>
        <v>1.3559416582493093E-2</v>
      </c>
    </row>
    <row r="92" spans="1:38" s="16" customFormat="1" x14ac:dyDescent="0.3">
      <c r="A92" s="16" t="s">
        <v>48</v>
      </c>
      <c r="C92" s="17"/>
      <c r="D92" s="222"/>
      <c r="E92" s="71"/>
      <c r="F92" s="17"/>
      <c r="G92" s="222"/>
      <c r="H92" s="71"/>
      <c r="I92" s="17"/>
      <c r="J92" s="222"/>
      <c r="K92" s="222"/>
      <c r="L92" s="222"/>
      <c r="M92" s="222"/>
      <c r="N92" s="71"/>
      <c r="O92" s="71"/>
      <c r="P92" s="71"/>
      <c r="Q92" s="71"/>
      <c r="R92" s="71"/>
      <c r="S92" s="222"/>
      <c r="T92" s="222"/>
      <c r="U92" s="17"/>
      <c r="V92" s="222"/>
      <c r="W92" s="71"/>
      <c r="X92" s="19"/>
      <c r="Y92" s="222"/>
      <c r="Z92" s="222"/>
      <c r="AA92" s="222"/>
      <c r="AJ92" s="5" t="str">
        <f t="shared" ref="AJ92" si="136">IF(AJ79,AJ79/AJ$77,"")</f>
        <v/>
      </c>
    </row>
    <row r="93" spans="1:38" s="16" customFormat="1" x14ac:dyDescent="0.3">
      <c r="A93" s="220" t="s">
        <v>26</v>
      </c>
      <c r="C93" s="17"/>
      <c r="D93" s="222"/>
      <c r="E93" s="71"/>
      <c r="F93" s="17"/>
      <c r="G93" s="222"/>
      <c r="H93" s="71"/>
      <c r="I93" s="17"/>
      <c r="J93" s="222"/>
      <c r="K93" s="222"/>
      <c r="L93" s="222"/>
      <c r="M93" s="222"/>
      <c r="N93" s="71"/>
      <c r="O93" s="71"/>
      <c r="P93" s="71"/>
      <c r="Q93" s="71"/>
      <c r="R93" s="71"/>
      <c r="S93" s="222"/>
      <c r="T93" s="222"/>
      <c r="U93" s="17"/>
      <c r="V93" s="222"/>
      <c r="W93" s="71"/>
      <c r="X93" s="19"/>
      <c r="Y93" s="222"/>
      <c r="Z93" s="222"/>
      <c r="AA93" s="222"/>
      <c r="AJ93" s="5" t="str">
        <f t="shared" ref="AJ93" si="137">IF(AJ80,AJ80/AJ$77,"")</f>
        <v/>
      </c>
    </row>
    <row r="94" spans="1:38" s="16" customFormat="1" x14ac:dyDescent="0.3">
      <c r="B94" s="16" t="s">
        <v>0</v>
      </c>
      <c r="C94" s="183">
        <v>5690.3131072998913</v>
      </c>
      <c r="D94" s="193">
        <v>5291.1695094833867</v>
      </c>
      <c r="E94" s="193">
        <v>5726</v>
      </c>
      <c r="F94" s="210">
        <v>4659</v>
      </c>
      <c r="G94" s="210">
        <v>3809</v>
      </c>
      <c r="H94" s="210">
        <v>3600</v>
      </c>
      <c r="I94" s="210">
        <v>4624</v>
      </c>
      <c r="J94" s="210">
        <v>4781</v>
      </c>
      <c r="K94" s="210">
        <v>5115</v>
      </c>
      <c r="L94" s="210">
        <v>4986</v>
      </c>
      <c r="M94" s="210">
        <v>4367</v>
      </c>
      <c r="N94" s="210">
        <v>5823</v>
      </c>
      <c r="O94" s="210">
        <v>6025</v>
      </c>
      <c r="P94" s="210">
        <v>6437</v>
      </c>
      <c r="Q94" s="210">
        <v>6451</v>
      </c>
      <c r="R94" s="210">
        <v>7025</v>
      </c>
      <c r="S94" s="210">
        <v>6043</v>
      </c>
      <c r="T94" s="210">
        <v>5849</v>
      </c>
      <c r="U94" s="210">
        <v>5519</v>
      </c>
      <c r="V94" s="210">
        <v>5239</v>
      </c>
      <c r="W94" s="184">
        <v>6246</v>
      </c>
      <c r="X94" s="184">
        <v>3631</v>
      </c>
      <c r="Y94" s="184">
        <v>4155</v>
      </c>
      <c r="Z94" s="184">
        <v>3743</v>
      </c>
      <c r="AA94" s="184">
        <v>4325</v>
      </c>
      <c r="AB94" s="184">
        <v>5004</v>
      </c>
      <c r="AC94" s="184">
        <v>5543</v>
      </c>
      <c r="AD94" s="184">
        <v>5758</v>
      </c>
      <c r="AE94" s="184">
        <v>6932</v>
      </c>
      <c r="AF94" s="184">
        <v>9768</v>
      </c>
      <c r="AG94" s="184">
        <v>9184</v>
      </c>
      <c r="AH94" s="184">
        <v>9504</v>
      </c>
      <c r="AI94" s="184">
        <v>9691</v>
      </c>
      <c r="AJ94" s="184">
        <v>7996</v>
      </c>
      <c r="AK94" s="184">
        <v>7820</v>
      </c>
      <c r="AL94" s="184">
        <v>8789</v>
      </c>
    </row>
    <row r="95" spans="1:38" s="16" customFormat="1" x14ac:dyDescent="0.3">
      <c r="B95" s="16" t="s">
        <v>1</v>
      </c>
      <c r="C95" s="181">
        <v>14.79925682650974</v>
      </c>
      <c r="D95" s="194">
        <v>15.210100921789738</v>
      </c>
      <c r="E95" s="194">
        <v>14</v>
      </c>
      <c r="F95" s="211">
        <v>13</v>
      </c>
      <c r="G95" s="211">
        <v>49</v>
      </c>
      <c r="H95" s="211">
        <v>50</v>
      </c>
      <c r="I95" s="211">
        <v>14</v>
      </c>
      <c r="J95" s="211">
        <v>14</v>
      </c>
      <c r="K95" s="211">
        <v>16</v>
      </c>
      <c r="L95" s="211">
        <v>17</v>
      </c>
      <c r="M95" s="211">
        <v>15</v>
      </c>
      <c r="N95" s="211">
        <v>15</v>
      </c>
      <c r="O95" s="211">
        <v>0</v>
      </c>
      <c r="P95" s="211">
        <v>0</v>
      </c>
      <c r="Q95" s="211">
        <v>0</v>
      </c>
      <c r="R95" s="211">
        <v>-1</v>
      </c>
      <c r="S95" s="211">
        <v>0</v>
      </c>
      <c r="T95" s="211">
        <v>1</v>
      </c>
      <c r="U95" s="211">
        <v>1</v>
      </c>
      <c r="V95" s="211">
        <v>1</v>
      </c>
      <c r="W95" s="179">
        <v>22</v>
      </c>
      <c r="X95" s="179">
        <v>-65</v>
      </c>
      <c r="Y95" s="179">
        <v>66</v>
      </c>
      <c r="Z95" s="179">
        <v>0</v>
      </c>
      <c r="AA95" s="179">
        <v>1</v>
      </c>
      <c r="AB95" s="179">
        <v>1</v>
      </c>
      <c r="AC95" s="179">
        <v>1</v>
      </c>
      <c r="AD95" s="179">
        <v>1</v>
      </c>
      <c r="AE95" s="179">
        <v>1</v>
      </c>
      <c r="AF95" s="179">
        <v>1</v>
      </c>
      <c r="AG95" s="179">
        <v>1</v>
      </c>
      <c r="AH95" s="179">
        <v>1</v>
      </c>
      <c r="AI95" s="179">
        <v>1</v>
      </c>
      <c r="AJ95" s="179">
        <v>1</v>
      </c>
      <c r="AK95" s="179">
        <v>1</v>
      </c>
      <c r="AL95" s="179">
        <v>1</v>
      </c>
    </row>
    <row r="96" spans="1:38" s="16" customFormat="1" x14ac:dyDescent="0.3">
      <c r="B96" s="16" t="s">
        <v>3</v>
      </c>
      <c r="C96" s="181">
        <v>3544.3643345365181</v>
      </c>
      <c r="D96" s="194">
        <v>3544.3643345365181</v>
      </c>
      <c r="E96" s="194">
        <v>3544</v>
      </c>
      <c r="F96" s="211">
        <v>3544</v>
      </c>
      <c r="G96" s="211">
        <v>3544</v>
      </c>
      <c r="H96" s="211">
        <v>3544</v>
      </c>
      <c r="I96" s="211">
        <v>3544</v>
      </c>
      <c r="J96" s="211">
        <v>3544</v>
      </c>
      <c r="K96" s="211">
        <v>3544</v>
      </c>
      <c r="L96" s="211">
        <v>3544</v>
      </c>
      <c r="M96" s="211">
        <v>3544</v>
      </c>
      <c r="N96" s="211">
        <v>3544</v>
      </c>
      <c r="O96" s="211">
        <v>3544</v>
      </c>
      <c r="P96" s="211">
        <v>3544</v>
      </c>
      <c r="Q96" s="211">
        <v>3544</v>
      </c>
      <c r="R96" s="211">
        <v>3544</v>
      </c>
      <c r="S96" s="211">
        <v>3544</v>
      </c>
      <c r="T96" s="211">
        <v>4841</v>
      </c>
      <c r="U96" s="211">
        <v>4841</v>
      </c>
      <c r="V96" s="211">
        <v>4841</v>
      </c>
      <c r="W96" s="179">
        <v>4841</v>
      </c>
      <c r="X96" s="179">
        <v>4841</v>
      </c>
      <c r="Y96" s="179">
        <v>4841</v>
      </c>
      <c r="Z96" s="179">
        <v>4841</v>
      </c>
      <c r="AA96" s="179">
        <v>4841</v>
      </c>
      <c r="AB96" s="179">
        <v>4841</v>
      </c>
      <c r="AC96" s="179">
        <v>4841</v>
      </c>
      <c r="AD96" s="179">
        <v>4841</v>
      </c>
      <c r="AE96" s="179">
        <v>4841</v>
      </c>
      <c r="AF96" s="179">
        <v>4841</v>
      </c>
      <c r="AG96" s="179">
        <v>4841</v>
      </c>
      <c r="AH96" s="179">
        <v>4841</v>
      </c>
      <c r="AI96" s="179">
        <v>4841</v>
      </c>
      <c r="AJ96" s="179">
        <v>4841</v>
      </c>
      <c r="AK96" s="179">
        <v>4841</v>
      </c>
      <c r="AL96" s="179">
        <v>4841</v>
      </c>
    </row>
    <row r="97" spans="2:38" s="16" customFormat="1" x14ac:dyDescent="0.3">
      <c r="B97" s="16" t="s">
        <v>2</v>
      </c>
      <c r="C97" s="181">
        <v>844.95581364868224</v>
      </c>
      <c r="D97" s="194">
        <v>805.43272683410737</v>
      </c>
      <c r="E97" s="194">
        <v>843</v>
      </c>
      <c r="F97" s="211">
        <v>739</v>
      </c>
      <c r="G97" s="211">
        <v>659</v>
      </c>
      <c r="H97" s="211">
        <v>634</v>
      </c>
      <c r="I97" s="211">
        <v>729</v>
      </c>
      <c r="J97" s="211">
        <v>744</v>
      </c>
      <c r="K97" s="211">
        <v>777</v>
      </c>
      <c r="L97" s="211">
        <v>768</v>
      </c>
      <c r="M97" s="211">
        <v>709</v>
      </c>
      <c r="N97" s="211">
        <v>851</v>
      </c>
      <c r="O97" s="211">
        <v>869</v>
      </c>
      <c r="P97" s="211">
        <v>918</v>
      </c>
      <c r="Q97" s="211">
        <v>950</v>
      </c>
      <c r="R97" s="211">
        <v>1006</v>
      </c>
      <c r="S97" s="211">
        <v>910</v>
      </c>
      <c r="T97" s="211">
        <v>628</v>
      </c>
      <c r="U97" s="211">
        <v>598</v>
      </c>
      <c r="V97" s="211">
        <v>571</v>
      </c>
      <c r="W97" s="179">
        <v>674</v>
      </c>
      <c r="X97" s="179">
        <v>407</v>
      </c>
      <c r="Y97" s="179">
        <v>455</v>
      </c>
      <c r="Z97" s="179">
        <v>414</v>
      </c>
      <c r="AA97" s="179">
        <v>471</v>
      </c>
      <c r="AB97" s="179">
        <v>551</v>
      </c>
      <c r="AC97" s="179">
        <v>604</v>
      </c>
      <c r="AD97" s="179">
        <v>625</v>
      </c>
      <c r="AE97" s="179">
        <v>765</v>
      </c>
      <c r="AF97" s="179">
        <v>1032</v>
      </c>
      <c r="AG97" s="179">
        <v>975</v>
      </c>
      <c r="AH97" s="179">
        <v>1007</v>
      </c>
      <c r="AI97" s="179">
        <v>1033</v>
      </c>
      <c r="AJ97" s="179">
        <v>870</v>
      </c>
      <c r="AK97" s="179">
        <v>854</v>
      </c>
      <c r="AL97" s="179">
        <v>949</v>
      </c>
    </row>
    <row r="98" spans="2:38" s="16" customFormat="1" x14ac:dyDescent="0.3">
      <c r="B98" s="16" t="s">
        <v>5</v>
      </c>
      <c r="C98" s="181">
        <v>-51.424928960909305</v>
      </c>
      <c r="D98" s="194">
        <v>-51.424928960909305</v>
      </c>
      <c r="E98" s="194">
        <v>-51.424928960909305</v>
      </c>
      <c r="F98" s="211">
        <v>-51.424928960909305</v>
      </c>
      <c r="G98" s="211">
        <v>-51.424928960909305</v>
      </c>
      <c r="H98" s="211">
        <v>-51</v>
      </c>
      <c r="I98" s="211">
        <v>-51</v>
      </c>
      <c r="J98" s="211">
        <v>-51</v>
      </c>
      <c r="K98" s="211">
        <v>-51</v>
      </c>
      <c r="L98" s="211">
        <v>-51</v>
      </c>
      <c r="M98" s="211">
        <v>-51</v>
      </c>
      <c r="N98" s="211">
        <v>-51</v>
      </c>
      <c r="O98" s="211">
        <v>-51</v>
      </c>
      <c r="P98" s="211">
        <v>-51</v>
      </c>
      <c r="Q98" s="211">
        <v>-51</v>
      </c>
      <c r="R98" s="211">
        <v>-51</v>
      </c>
      <c r="S98" s="211">
        <v>-51</v>
      </c>
      <c r="T98" s="211">
        <v>-996</v>
      </c>
      <c r="U98" s="211">
        <v>-996</v>
      </c>
      <c r="V98" s="211">
        <v>-996</v>
      </c>
      <c r="W98" s="179">
        <v>-996</v>
      </c>
      <c r="X98" s="179">
        <v>-996</v>
      </c>
      <c r="Y98" s="179">
        <v>-996</v>
      </c>
      <c r="Z98" s="179">
        <v>-996</v>
      </c>
      <c r="AA98" s="179">
        <v>-996</v>
      </c>
      <c r="AB98" s="179">
        <v>-996</v>
      </c>
      <c r="AC98" s="179">
        <v>-996</v>
      </c>
      <c r="AD98" s="179">
        <v>-996</v>
      </c>
      <c r="AE98" s="179">
        <v>-996</v>
      </c>
      <c r="AF98" s="179">
        <v>-996</v>
      </c>
      <c r="AG98" s="179">
        <v>-996</v>
      </c>
      <c r="AH98" s="179">
        <v>-996</v>
      </c>
      <c r="AI98" s="179">
        <v>-996</v>
      </c>
      <c r="AJ98" s="179">
        <v>-996</v>
      </c>
      <c r="AK98" s="179">
        <v>-996</v>
      </c>
      <c r="AL98" s="179">
        <v>-996</v>
      </c>
    </row>
    <row r="99" spans="2:38" s="16" customFormat="1" x14ac:dyDescent="0.3">
      <c r="B99" s="16" t="s">
        <v>4</v>
      </c>
      <c r="C99" s="181">
        <v>989.92988249750408</v>
      </c>
      <c r="D99" s="194">
        <v>989.92988249750408</v>
      </c>
      <c r="E99" s="194">
        <v>989.92988249750408</v>
      </c>
      <c r="F99" s="211">
        <v>989.92988249750408</v>
      </c>
      <c r="G99" s="211">
        <v>989.92988249750408</v>
      </c>
      <c r="H99" s="211">
        <v>990</v>
      </c>
      <c r="I99" s="211">
        <v>990</v>
      </c>
      <c r="J99" s="211">
        <v>990</v>
      </c>
      <c r="K99" s="211">
        <v>990</v>
      </c>
      <c r="L99" s="211">
        <v>990</v>
      </c>
      <c r="M99" s="211">
        <v>990</v>
      </c>
      <c r="N99" s="211">
        <v>990</v>
      </c>
      <c r="O99" s="211">
        <v>990</v>
      </c>
      <c r="P99" s="211">
        <v>990</v>
      </c>
      <c r="Q99" s="211">
        <v>990</v>
      </c>
      <c r="R99" s="211">
        <v>990</v>
      </c>
      <c r="S99" s="211">
        <v>990</v>
      </c>
      <c r="T99" s="211">
        <v>1340</v>
      </c>
      <c r="U99" s="211">
        <v>1340</v>
      </c>
      <c r="V99" s="211">
        <v>1340</v>
      </c>
      <c r="W99" s="179">
        <v>1340</v>
      </c>
      <c r="X99" s="179">
        <v>1340</v>
      </c>
      <c r="Y99" s="179">
        <v>1340</v>
      </c>
      <c r="Z99" s="179">
        <v>1340</v>
      </c>
      <c r="AA99" s="179">
        <v>1340</v>
      </c>
      <c r="AB99" s="179">
        <v>1340</v>
      </c>
      <c r="AC99" s="179">
        <v>1340</v>
      </c>
      <c r="AD99" s="179">
        <v>1340</v>
      </c>
      <c r="AE99" s="179">
        <v>1340</v>
      </c>
      <c r="AF99" s="179">
        <v>1340</v>
      </c>
      <c r="AG99" s="179">
        <v>1340</v>
      </c>
      <c r="AH99" s="179">
        <v>1340</v>
      </c>
      <c r="AI99" s="179">
        <v>1340</v>
      </c>
      <c r="AJ99" s="179">
        <v>1340</v>
      </c>
      <c r="AK99" s="179">
        <v>1340</v>
      </c>
      <c r="AL99" s="179">
        <v>1340</v>
      </c>
    </row>
    <row r="100" spans="2:38" s="16" customFormat="1" x14ac:dyDescent="0.3">
      <c r="B100" s="16" t="s">
        <v>8</v>
      </c>
      <c r="C100" s="181">
        <v>423.59940349065005</v>
      </c>
      <c r="D100" s="194">
        <v>417.02590452645006</v>
      </c>
      <c r="E100" s="194">
        <v>398</v>
      </c>
      <c r="F100" s="211">
        <v>398</v>
      </c>
      <c r="G100" s="211">
        <v>398</v>
      </c>
      <c r="H100" s="211">
        <v>345</v>
      </c>
      <c r="I100" s="211">
        <v>345</v>
      </c>
      <c r="J100" s="211">
        <v>345</v>
      </c>
      <c r="K100" s="211">
        <v>345</v>
      </c>
      <c r="L100" s="211">
        <v>359</v>
      </c>
      <c r="M100" s="211">
        <v>359</v>
      </c>
      <c r="N100" s="211">
        <v>359</v>
      </c>
      <c r="O100" s="211">
        <v>359</v>
      </c>
      <c r="P100" s="211">
        <v>470</v>
      </c>
      <c r="Q100" s="211">
        <v>79</v>
      </c>
      <c r="R100" s="211">
        <v>79</v>
      </c>
      <c r="S100" s="211">
        <v>79</v>
      </c>
      <c r="T100" s="211">
        <v>224</v>
      </c>
      <c r="U100" s="211">
        <v>224</v>
      </c>
      <c r="V100" s="211">
        <v>224</v>
      </c>
      <c r="W100" s="179">
        <v>224</v>
      </c>
      <c r="X100" s="179">
        <v>94</v>
      </c>
      <c r="Y100" s="179">
        <v>94</v>
      </c>
      <c r="Z100" s="179">
        <v>94</v>
      </c>
      <c r="AA100" s="179">
        <v>94</v>
      </c>
      <c r="AB100" s="179">
        <v>231</v>
      </c>
      <c r="AC100" s="179">
        <v>231</v>
      </c>
      <c r="AD100" s="179">
        <v>231</v>
      </c>
      <c r="AE100" s="179">
        <v>492</v>
      </c>
      <c r="AF100" s="179">
        <v>399</v>
      </c>
      <c r="AG100" s="179">
        <v>399</v>
      </c>
      <c r="AH100" s="179">
        <v>399</v>
      </c>
      <c r="AI100" s="179">
        <v>480</v>
      </c>
      <c r="AJ100" s="179">
        <v>507</v>
      </c>
      <c r="AK100" s="179">
        <v>507</v>
      </c>
      <c r="AL100" s="179">
        <v>507</v>
      </c>
    </row>
    <row r="101" spans="2:38" s="16" customFormat="1" x14ac:dyDescent="0.3">
      <c r="B101" s="16" t="s">
        <v>10</v>
      </c>
      <c r="C101" s="181">
        <v>159.52026846539275</v>
      </c>
      <c r="D101" s="194">
        <v>159.52026846539275</v>
      </c>
      <c r="E101" s="194">
        <v>114</v>
      </c>
      <c r="F101" s="211">
        <v>114</v>
      </c>
      <c r="G101" s="211">
        <v>114</v>
      </c>
      <c r="H101" s="211">
        <v>114</v>
      </c>
      <c r="I101" s="211">
        <v>88</v>
      </c>
      <c r="J101" s="211">
        <v>88</v>
      </c>
      <c r="K101" s="211">
        <v>88</v>
      </c>
      <c r="L101" s="211">
        <v>88</v>
      </c>
      <c r="M101" s="211">
        <v>113</v>
      </c>
      <c r="N101" s="211">
        <v>113</v>
      </c>
      <c r="O101" s="211">
        <v>113</v>
      </c>
      <c r="P101" s="211">
        <v>113</v>
      </c>
      <c r="Q101" s="211">
        <v>119</v>
      </c>
      <c r="R101" s="211">
        <v>119</v>
      </c>
      <c r="S101" s="211">
        <v>119</v>
      </c>
      <c r="T101" s="211">
        <v>119</v>
      </c>
      <c r="U101" s="211">
        <v>129</v>
      </c>
      <c r="V101" s="211">
        <v>129</v>
      </c>
      <c r="W101" s="179">
        <v>174</v>
      </c>
      <c r="X101" s="179">
        <v>174</v>
      </c>
      <c r="Y101" s="179">
        <v>160</v>
      </c>
      <c r="Z101" s="179">
        <v>160</v>
      </c>
      <c r="AA101" s="179">
        <v>160</v>
      </c>
      <c r="AB101" s="179">
        <v>160</v>
      </c>
      <c r="AC101" s="179">
        <v>165</v>
      </c>
      <c r="AD101" s="179">
        <v>165</v>
      </c>
      <c r="AE101" s="179">
        <v>165</v>
      </c>
      <c r="AF101" s="179">
        <v>165</v>
      </c>
      <c r="AG101" s="179">
        <v>167</v>
      </c>
      <c r="AH101" s="179">
        <v>167</v>
      </c>
      <c r="AI101" s="179">
        <v>167</v>
      </c>
      <c r="AJ101" s="179">
        <v>167</v>
      </c>
      <c r="AK101" s="179">
        <v>189</v>
      </c>
      <c r="AL101" s="179">
        <v>189</v>
      </c>
    </row>
    <row r="102" spans="2:38" s="16" customFormat="1" x14ac:dyDescent="0.3">
      <c r="B102" s="16" t="s">
        <v>19</v>
      </c>
      <c r="C102" s="181">
        <v>0</v>
      </c>
      <c r="D102" s="195">
        <v>0</v>
      </c>
      <c r="E102" s="195">
        <v>0</v>
      </c>
      <c r="F102" s="212">
        <v>0</v>
      </c>
      <c r="G102" s="212">
        <v>3</v>
      </c>
      <c r="H102" s="212">
        <v>3</v>
      </c>
      <c r="I102" s="212">
        <v>3</v>
      </c>
      <c r="J102" s="212">
        <v>3</v>
      </c>
      <c r="K102" s="212">
        <v>3</v>
      </c>
      <c r="L102" s="212">
        <v>3</v>
      </c>
      <c r="M102" s="212">
        <v>0</v>
      </c>
      <c r="N102" s="212">
        <v>0</v>
      </c>
      <c r="O102" s="212">
        <v>0</v>
      </c>
      <c r="P102" s="212">
        <v>0</v>
      </c>
      <c r="Q102" s="212">
        <v>700</v>
      </c>
      <c r="R102" s="212">
        <v>700</v>
      </c>
      <c r="S102" s="212">
        <v>700</v>
      </c>
      <c r="T102" s="212">
        <v>-15</v>
      </c>
      <c r="U102" s="212">
        <v>0</v>
      </c>
      <c r="V102" s="212">
        <v>0</v>
      </c>
      <c r="W102" s="180">
        <v>0</v>
      </c>
      <c r="X102" s="180">
        <v>0</v>
      </c>
      <c r="Y102" s="180">
        <v>0</v>
      </c>
      <c r="Z102" s="180">
        <v>0</v>
      </c>
      <c r="AA102" s="180">
        <v>0</v>
      </c>
      <c r="AB102" s="180">
        <v>0</v>
      </c>
      <c r="AC102" s="180">
        <v>0</v>
      </c>
      <c r="AD102" s="180">
        <v>0</v>
      </c>
      <c r="AE102" s="180">
        <v>0</v>
      </c>
      <c r="AF102" s="180">
        <v>0</v>
      </c>
      <c r="AG102" s="180">
        <v>0</v>
      </c>
      <c r="AH102" s="180">
        <v>0</v>
      </c>
      <c r="AI102" s="180">
        <v>0</v>
      </c>
      <c r="AJ102" s="180">
        <v>0</v>
      </c>
      <c r="AK102" s="180">
        <v>0</v>
      </c>
      <c r="AL102" s="180">
        <v>0</v>
      </c>
    </row>
    <row r="103" spans="2:38" s="16" customFormat="1" x14ac:dyDescent="0.3">
      <c r="B103" s="16" t="s">
        <v>7</v>
      </c>
      <c r="C103" s="71">
        <f>SUM(C94:C102)</f>
        <v>11616.05713780424</v>
      </c>
      <c r="D103" s="71">
        <f t="shared" ref="D103:J103" si="138">SUM(D94:D102)</f>
        <v>11171.22779830424</v>
      </c>
      <c r="E103" s="71">
        <f t="shared" si="138"/>
        <v>11577.504953536596</v>
      </c>
      <c r="F103" s="71">
        <f t="shared" si="138"/>
        <v>10405.504953536596</v>
      </c>
      <c r="G103" s="71">
        <f t="shared" si="138"/>
        <v>9514.5049535365943</v>
      </c>
      <c r="H103" s="71">
        <f t="shared" si="138"/>
        <v>9229</v>
      </c>
      <c r="I103" s="71">
        <f t="shared" si="138"/>
        <v>10286</v>
      </c>
      <c r="J103" s="71">
        <f t="shared" si="138"/>
        <v>10458</v>
      </c>
      <c r="K103" s="71">
        <f t="shared" ref="K103:L103" si="139">SUM(K94:K102)</f>
        <v>10827</v>
      </c>
      <c r="L103" s="71">
        <f t="shared" si="139"/>
        <v>10704</v>
      </c>
      <c r="M103" s="71">
        <f t="shared" ref="M103:O103" si="140">SUM(M94:M102)</f>
        <v>10046</v>
      </c>
      <c r="N103" s="71">
        <f t="shared" si="140"/>
        <v>11644</v>
      </c>
      <c r="O103" s="71">
        <f t="shared" si="140"/>
        <v>11849</v>
      </c>
      <c r="P103" s="71">
        <f t="shared" ref="P103:Q103" si="141">SUM(P94:P102)</f>
        <v>12421</v>
      </c>
      <c r="Q103" s="71">
        <f t="shared" si="141"/>
        <v>12782</v>
      </c>
      <c r="R103" s="71">
        <f t="shared" ref="R103:Y103" si="142">SUM(R94:R102)</f>
        <v>13411</v>
      </c>
      <c r="S103" s="71">
        <f t="shared" si="142"/>
        <v>12334</v>
      </c>
      <c r="T103" s="71">
        <f t="shared" si="142"/>
        <v>11991</v>
      </c>
      <c r="U103" s="71">
        <f t="shared" si="142"/>
        <v>11656</v>
      </c>
      <c r="V103" s="71">
        <f t="shared" si="142"/>
        <v>11349</v>
      </c>
      <c r="W103" s="71">
        <f t="shared" si="142"/>
        <v>12525</v>
      </c>
      <c r="X103" s="71">
        <f t="shared" si="142"/>
        <v>9426</v>
      </c>
      <c r="Y103" s="19">
        <f t="shared" si="142"/>
        <v>10115</v>
      </c>
      <c r="Z103" s="19">
        <f t="shared" ref="Z103:AB103" si="143">SUM(Z94:Z102)</f>
        <v>9596</v>
      </c>
      <c r="AA103" s="19">
        <f t="shared" si="143"/>
        <v>10236</v>
      </c>
      <c r="AB103" s="19">
        <f t="shared" si="143"/>
        <v>11132</v>
      </c>
      <c r="AC103" s="19">
        <f t="shared" ref="AC103:AD103" si="144">SUM(AC94:AC102)</f>
        <v>11729</v>
      </c>
      <c r="AD103" s="19">
        <f t="shared" si="144"/>
        <v>11965</v>
      </c>
      <c r="AE103" s="19">
        <f t="shared" ref="AE103:AF103" si="145">SUM(AE94:AE102)</f>
        <v>13540</v>
      </c>
      <c r="AF103" s="19">
        <f t="shared" si="145"/>
        <v>16550</v>
      </c>
      <c r="AG103" s="19">
        <f t="shared" ref="AG103:AI103" si="146">SUM(AG94:AG102)</f>
        <v>15911</v>
      </c>
      <c r="AH103" s="19">
        <f t="shared" si="146"/>
        <v>16263</v>
      </c>
      <c r="AI103" s="19">
        <f t="shared" si="146"/>
        <v>16557</v>
      </c>
      <c r="AJ103" s="19">
        <f t="shared" ref="AJ103:AL103" si="147">SUM(AJ94:AJ102)</f>
        <v>14726</v>
      </c>
      <c r="AK103" s="19">
        <f t="shared" si="147"/>
        <v>14556</v>
      </c>
      <c r="AL103" s="19">
        <f t="shared" si="147"/>
        <v>15620</v>
      </c>
    </row>
    <row r="105" spans="2:38" x14ac:dyDescent="0.3">
      <c r="B105" s="87" t="s">
        <v>22</v>
      </c>
    </row>
    <row r="106" spans="2:38" x14ac:dyDescent="0.3">
      <c r="B106" s="33" t="s">
        <v>23</v>
      </c>
    </row>
    <row r="107" spans="2:38" x14ac:dyDescent="0.3">
      <c r="B107" s="16" t="s">
        <v>25</v>
      </c>
    </row>
    <row r="157" spans="2:25" ht="15" customHeight="1" x14ac:dyDescent="0.3"/>
    <row r="158" spans="2:25" s="122" customFormat="1" ht="15" customHeight="1" x14ac:dyDescent="0.3">
      <c r="B158" s="120" t="s">
        <v>18</v>
      </c>
      <c r="C158" s="121">
        <f>+C62+C63</f>
        <v>0.51250469457797909</v>
      </c>
      <c r="D158" s="139">
        <f>C158/$C$65</f>
        <v>1.3762555367082371E-2</v>
      </c>
      <c r="F158" s="121">
        <f>+F62+F63</f>
        <v>0.51250469457797909</v>
      </c>
      <c r="G158" s="139">
        <f>F158/$F$65</f>
        <v>1.4309252469250066E-2</v>
      </c>
      <c r="I158" s="121">
        <f>+I62+I63</f>
        <v>0.38</v>
      </c>
      <c r="J158" s="139">
        <f>I158/$I$65</f>
        <v>1.0216748575248479E-2</v>
      </c>
      <c r="L158" s="121">
        <f>+L62+L63</f>
        <v>0.38</v>
      </c>
      <c r="M158" s="139">
        <f>L158/$L$65</f>
        <v>1.1357503263617506E-2</v>
      </c>
      <c r="O158" s="121">
        <f>+O62+O63</f>
        <v>0.39340000000000003</v>
      </c>
      <c r="P158" s="139">
        <f>O158/$O$65</f>
        <v>1.2900940843906488E-2</v>
      </c>
      <c r="R158" s="121">
        <f>+R62+R63</f>
        <v>0.39340000000000003</v>
      </c>
      <c r="S158" s="139">
        <f>R158/$R$65</f>
        <v>1.3301415346330446E-2</v>
      </c>
      <c r="U158" s="121">
        <f>+U62+U63</f>
        <v>0.31559999999999999</v>
      </c>
      <c r="V158" s="139">
        <f>U158/$U$65</f>
        <v>9.5419789628993588E-3</v>
      </c>
      <c r="X158" s="121">
        <f>+X62+X63</f>
        <v>0.31559999999999999</v>
      </c>
      <c r="Y158" s="139">
        <f>X158/$X$65</f>
        <v>9.3859015194097239E-3</v>
      </c>
    </row>
    <row r="159" spans="2:25" ht="15" customHeight="1" x14ac:dyDescent="0.3"/>
  </sheetData>
  <mergeCells count="12">
    <mergeCell ref="X53:Z53"/>
    <mergeCell ref="U53:W53"/>
    <mergeCell ref="L53:N53"/>
    <mergeCell ref="R53:T53"/>
    <mergeCell ref="C7:E7"/>
    <mergeCell ref="F7:H7"/>
    <mergeCell ref="I7:K7"/>
    <mergeCell ref="C53:E53"/>
    <mergeCell ref="F53:H53"/>
    <mergeCell ref="I53:K53"/>
    <mergeCell ref="O53:Q53"/>
    <mergeCell ref="A52:E52"/>
  </mergeCells>
  <phoneticPr fontId="10"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0EFC7D649105419D514C7461879083" ma:contentTypeVersion="37" ma:contentTypeDescription="Create a new document." ma:contentTypeScope="" ma:versionID="8fbda8c0a550de1666a47f6c446d6335">
  <xsd:schema xmlns:xsd="http://www.w3.org/2001/XMLSchema" xmlns:xs="http://www.w3.org/2001/XMLSchema" xmlns:p="http://schemas.microsoft.com/office/2006/metadata/properties" xmlns:ns1="http://schemas.microsoft.com/sharepoint/v3" xmlns:ns2="f5822c99-9961-48ca-933e-5d90a4aa8158" xmlns:ns3="d308fceb-9ca2-4f99-a260-64602f61e6f4" targetNamespace="http://schemas.microsoft.com/office/2006/metadata/properties" ma:root="true" ma:fieldsID="9f30d14b7a36d20429a3f5328d3adc3b" ns1:_="" ns2:_="" ns3:_="">
    <xsd:import namespace="http://schemas.microsoft.com/sharepoint/v3"/>
    <xsd:import namespace="f5822c99-9961-48ca-933e-5d90a4aa8158"/>
    <xsd:import namespace="d308fceb-9ca2-4f99-a260-64602f61e6f4"/>
    <xsd:element name="properties">
      <xsd:complexType>
        <xsd:sequence>
          <xsd:element name="documentManagement">
            <xsd:complexType>
              <xsd:all>
                <xsd:element ref="ns1:PublishingStartDate" minOccurs="0"/>
                <xsd:element ref="ns1:PublishingExpirationDate" minOccurs="0"/>
                <xsd:element ref="ns2:Confidential_x0020_Classification" minOccurs="0"/>
                <xsd:element ref="ns2:Data_x0020_Retention_x0020_Classification" minOccurs="0"/>
                <xsd:element ref="ns2:Workspaces_ID" minOccurs="0"/>
                <xsd:element ref="ns3:Reporting_x0020_Area" minOccurs="0"/>
                <xsd:element ref="ns3:Notes0" minOccurs="0"/>
                <xsd:element ref="ns3:ChartList"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822c99-9961-48ca-933e-5d90a4aa8158" elementFormDefault="qualified">
    <xsd:import namespace="http://schemas.microsoft.com/office/2006/documentManagement/types"/>
    <xsd:import namespace="http://schemas.microsoft.com/office/infopath/2007/PartnerControls"/>
    <xsd:element name="Confidential_x0020_Classification" ma:index="10" nillable="true" ma:displayName="Information Classification" ma:description="Information Classification (per Information Resource Master Policy 01-04-00)" ma:format="Dropdown" ma:internalName="Confidential_x0020_Classification" ma:readOnly="false">
      <xsd:simpleType>
        <xsd:restriction base="dms:Choice">
          <xsd:enumeration value="Public"/>
          <xsd:enumeration value="Internal Use"/>
          <xsd:enumeration value="Confidential"/>
          <xsd:enumeration value="Confidential –Restricted Distribution"/>
        </xsd:restriction>
      </xsd:simpleType>
    </xsd:element>
    <xsd:element name="Data_x0020_Retention_x0020_Classification" ma:index="11" nillable="true" ma:displayName="Data Retention Classification" ma:description="Data Retention Classification (per Information Resource Master Policy 01-07-00)" ma:format="Dropdown" ma:internalName="Data_x0020_Retention_x0020_Classification" ma:readOnly="false">
      <xsd:simpleType>
        <xsd:restriction base="dms:Choice">
          <xsd:enumeration value="Official Record"/>
          <xsd:enumeration value="Non-Record"/>
        </xsd:restriction>
      </xsd:simpleType>
    </xsd:element>
    <xsd:element name="Workspaces_ID" ma:index="12" nillable="true" ma:displayName="Workspaces_ID" ma:internalName="Workspaces_ID" ma:readOnly="false">
      <xsd:simpleType>
        <xsd:restriction base="dms:Text">
          <xsd:maxLength value="255"/>
        </xsd:restriction>
      </xsd:simpleType>
    </xsd:element>
    <xsd:element name="TaxCatchAll" ma:index="20" nillable="true" ma:displayName="Taxonomy Catch All Column" ma:hidden="true" ma:list="{47eccd1a-df23-4c73-bb03-f5981d979894}" ma:internalName="TaxCatchAll" ma:showField="CatchAllData" ma:web="f5822c99-9961-48ca-933e-5d90a4aa81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08fceb-9ca2-4f99-a260-64602f61e6f4" elementFormDefault="qualified">
    <xsd:import namespace="http://schemas.microsoft.com/office/2006/documentManagement/types"/>
    <xsd:import namespace="http://schemas.microsoft.com/office/infopath/2007/PartnerControls"/>
    <xsd:element name="Reporting_x0020_Area" ma:index="13" nillable="true" ma:displayName="Reporting Area" ma:default="." ma:description="Reporting Area" ma:format="Dropdown" ma:internalName="Reporting_x0020_Area" ma:readOnly="false">
      <xsd:simpleType>
        <xsd:restriction base="dms:Choice">
          <xsd:enumeration value="."/>
          <xsd:enumeration value="00 References"/>
          <xsd:enumeration value="01 Service Reliability"/>
          <xsd:enumeration value="02 Power Supply and Generation"/>
          <xsd:enumeration value="03 Renewable Energy"/>
          <xsd:enumeration value="04 Customer Service"/>
          <xsd:enumeration value="05 Financial"/>
          <xsd:enumeration value="06 Safety"/>
          <xsd:enumeration value="07 Rates and Revenues"/>
          <xsd:enumeration value="08 Emerging Technologies"/>
        </xsd:restriction>
      </xsd:simpleType>
    </xsd:element>
    <xsd:element name="Notes0" ma:index="14" nillable="true" ma:displayName="Notes" ma:description="Short Note for the Document - Used for shortcut to Chart" ma:internalName="Notes0" ma:readOnly="false">
      <xsd:simpleType>
        <xsd:restriction base="dms:Text">
          <xsd:maxLength value="255"/>
        </xsd:restriction>
      </xsd:simpleType>
    </xsd:element>
    <xsd:element name="ChartList" ma:index="15" nillable="true" ma:displayName="Chart List" ma:description="List of Charts in the Word Document" ma:internalName="ChartList" ma:readOnly="false">
      <xsd:simpleType>
        <xsd:restriction base="dms:Note"/>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55cc815-6a27-4259-a1c5-43c2b30fea6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artList xmlns="d308fceb-9ca2-4f99-a260-64602f61e6f4" xsi:nil="true"/>
    <PublishingStartDate xmlns="http://schemas.microsoft.com/sharepoint/v3" xsi:nil="true"/>
    <lcf76f155ced4ddcb4097134ff3c332f xmlns="d308fceb-9ca2-4f99-a260-64602f61e6f4">
      <Terms xmlns="http://schemas.microsoft.com/office/infopath/2007/PartnerControls"/>
    </lcf76f155ced4ddcb4097134ff3c332f>
    <TaxCatchAll xmlns="f5822c99-9961-48ca-933e-5d90a4aa8158" xsi:nil="true"/>
    <Data_x0020_Retention_x0020_Classification xmlns="f5822c99-9961-48ca-933e-5d90a4aa8158" xsi:nil="true"/>
    <Notes0 xmlns="d308fceb-9ca2-4f99-a260-64602f61e6f4" xsi:nil="true"/>
    <Workspaces_ID xmlns="f5822c99-9961-48ca-933e-5d90a4aa8158" xsi:nil="true"/>
    <Confidential_x0020_Classification xmlns="f5822c99-9961-48ca-933e-5d90a4aa8158" xsi:nil="true"/>
    <PublishingExpirationDate xmlns="http://schemas.microsoft.com/sharepoint/v3" xsi:nil="true"/>
    <Reporting_x0020_Area xmlns="d308fceb-9ca2-4f99-a260-64602f61e6f4">07 Rates and Revenues</Reporting_x0020_Area>
  </documentManagement>
</p:properties>
</file>

<file path=customXml/itemProps1.xml><?xml version="1.0" encoding="utf-8"?>
<ds:datastoreItem xmlns:ds="http://schemas.openxmlformats.org/officeDocument/2006/customXml" ds:itemID="{510CA54D-A240-407B-A2E1-B03C312D179E}"/>
</file>

<file path=customXml/itemProps2.xml><?xml version="1.0" encoding="utf-8"?>
<ds:datastoreItem xmlns:ds="http://schemas.openxmlformats.org/officeDocument/2006/customXml" ds:itemID="{999A36E7-6751-4ADF-A44E-92A3BED425DA}"/>
</file>

<file path=customXml/itemProps3.xml><?xml version="1.0" encoding="utf-8"?>
<ds:datastoreItem xmlns:ds="http://schemas.openxmlformats.org/officeDocument/2006/customXml" ds:itemID="{DF5CA63D-A88B-475C-84E9-C36F848886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07 Cost Oahu</vt:lpstr>
      <vt:lpstr>07 Cost Hawaii Island</vt:lpstr>
      <vt:lpstr>07 Cost Maui</vt:lpstr>
      <vt:lpstr>07 Cost Lanai</vt:lpstr>
      <vt:lpstr>07 Cost Molokai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2024-01-27T00:15:27Z</dcterms:created>
  <dcterms:modified xsi:type="dcterms:W3CDTF">2024-01-27T00:15:42Z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0x010100470EFC7D649105419D514C7461879083</vt:lpwstr>
  </property>
  <property fmtid="{D5CDD505-2E9C-101B-9397-08002B2CF9AE}" pid="4" name="_dlc_DocIdItemGuid">
    <vt:lpwstr>affa85b1-596f-4b45-95fd-0ad811fbc8a8</vt:lpwstr>
  </property>
  <property fmtid="{D5CDD505-2E9C-101B-9397-08002B2CF9AE}" pid="5" name="URL">
    <vt:lpwstr/>
  </property>
</Properties>
</file>