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66925"/>
  <xr:revisionPtr revIDLastSave="0" documentId="13_ncr:1_{4C713FAB-BF8F-41C4-8DFA-3E5EB1A77E93}" xr6:coauthVersionLast="47" xr6:coauthVersionMax="47" xr10:uidLastSave="{00000000-0000-0000-0000-000000000000}"/>
  <bookViews>
    <workbookView xWindow="19090" yWindow="-14420" windowWidth="21820" windowHeight="38020" tabRatio="809" firstSheet="8" activeTab="11" xr2:uid="{0DE95D2C-C581-47B1-8976-E7960F19E20D}"/>
  </bookViews>
  <sheets>
    <sheet name="04_oahu_cust_cmplnt_typ_cnt" sheetId="2" r:id="rId1"/>
    <sheet name="04_hawaii_cust_complnt_typ_cnt" sheetId="7" r:id="rId2"/>
    <sheet name="04_maui_cust_complnt_typ_cnt" sheetId="9" r:id="rId3"/>
    <sheet name="04_con_cust_complnt_typ_cnt" sheetId="11" r:id="rId4"/>
    <sheet name="04_oahu_cust_complnt_src_cnt" sheetId="3" r:id="rId5"/>
    <sheet name="04_hawaii_cust_complnt_src_cnt" sheetId="8" r:id="rId6"/>
    <sheet name="04_maui_cust_complnt_src_cnt" sheetId="10" r:id="rId7"/>
    <sheet name="04_con_cust_complnt_src_cnt" sheetId="12" r:id="rId8"/>
    <sheet name="04_oahu_cust_cmplnt_per_10K" sheetId="14" r:id="rId9"/>
    <sheet name="04_hawaii_cust_cmplnt_per_10K" sheetId="16" r:id="rId10"/>
    <sheet name="04_maui_cust_cmplnt_per_10K" sheetId="15" r:id="rId11"/>
    <sheet name="04_con_cust_cmplnt_per_10K" sheetId="13" r:id="rId12"/>
  </sheets>
  <definedNames>
    <definedName name="a_billing_and_payment" localSheetId="0">OFFSET('04_oahu_cust_cmplnt_typ_cnt'!$B$5:$I$5,0,COUNTA('04_oahu_cust_cmplnt_typ_cnt'!$B$4:$ZZ$4)-8,1,8)</definedName>
    <definedName name="a_construction_and_maintenance" localSheetId="0">OFFSET('04_oahu_cust_cmplnt_typ_cnt'!$B$11:$I$11,0,COUNTA('04_oahu_cust_cmplnt_typ_cnt'!$B$4:$ZZ$4)-8,1,8)</definedName>
    <definedName name="a_credit_and_collections" localSheetId="0">OFFSET('04_oahu_cust_cmplnt_typ_cnt'!$B$7:$I$7,0,COUNTA('04_oahu_cust_cmplnt_typ_cnt'!$B$4:$ZZ$4)-8,1,8)</definedName>
    <definedName name="a_customer_service" localSheetId="0">OFFSET('04_oahu_cust_cmplnt_typ_cnt'!$B$8:$I$8,0,COUNTA('04_oahu_cust_cmplnt_typ_cnt'!$B$4:$ZZ$4)-8,1,8)</definedName>
    <definedName name="a_field_services" localSheetId="0">OFFSET('04_oahu_cust_cmplnt_typ_cnt'!$B$9:$I$9,0,COUNTA('04_oahu_cust_cmplnt_typ_cnt'!$B$4:$ZZ$4)-8,1,8)</definedName>
    <definedName name="a_online" localSheetId="0">OFFSET('04_oahu_cust_cmplnt_typ_cnt'!$B$6:$I$6,0,COUNTA('04_oahu_cust_cmplnt_typ_cnt'!$B$4:$ZZ$4)-8,1,8)</definedName>
    <definedName name="a_power_quality_and_reliability" localSheetId="0">OFFSET('04_oahu_cust_cmplnt_typ_cnt'!$B$10:$I$10,0,COUNTA('04_oahu_cust_cmplnt_typ_cnt'!$B$4:$ZZ$4)-8,1,8)</definedName>
    <definedName name="a_qtr" localSheetId="0">OFFSET('04_oahu_cust_cmplnt_typ_cnt'!$B$4:$I$4,0,COUNTA('04_oahu_cust_cmplnt_typ_cnt'!$B$4:$ZZ$4)-8,1,8)</definedName>
    <definedName name="b_billing_and_payment" localSheetId="1">OFFSET('04_hawaii_cust_complnt_typ_cnt'!$B$5:$I$5,0,COUNTA('04_hawaii_cust_complnt_typ_cnt'!$B$4:$ZZ$4)-8,1,8)</definedName>
    <definedName name="b_construction_and_maintenance" localSheetId="1">OFFSET('04_hawaii_cust_complnt_typ_cnt'!$B$11:$I$11,0,COUNTA('04_hawaii_cust_complnt_typ_cnt'!$B$4:$ZZ$4)-8,1,8)</definedName>
    <definedName name="b_credit_and_collections" localSheetId="1">OFFSET('04_hawaii_cust_complnt_typ_cnt'!$B$7:$I$7,0,COUNTA('04_hawaii_cust_complnt_typ_cnt'!$B$4:$ZZ$4)-8,1,8)</definedName>
    <definedName name="b_customer_service" localSheetId="1">OFFSET('04_hawaii_cust_complnt_typ_cnt'!$B$8:$I$8,0,COUNTA('04_hawaii_cust_complnt_typ_cnt'!$B$4:$ZZ$4)-8,1,8)</definedName>
    <definedName name="b_field_services" localSheetId="1">OFFSET('04_hawaii_cust_complnt_typ_cnt'!$B$9:$I$9,0,COUNTA('04_hawaii_cust_complnt_typ_cnt'!$B$4:$ZZ$4)-8,1,8)</definedName>
    <definedName name="b_online" localSheetId="1">OFFSET('04_hawaii_cust_complnt_typ_cnt'!$B$6:$I$6,0,COUNTA('04_hawaii_cust_complnt_typ_cnt'!$B$4:$ZZ$4)-8,1,8)</definedName>
    <definedName name="b_power_quality_and_reliability" localSheetId="1">OFFSET('04_hawaii_cust_complnt_typ_cnt'!$B$10:$I$10,0,COUNTA('04_hawaii_cust_complnt_typ_cnt'!$B$4:$ZZ$4)-8,1,8)</definedName>
    <definedName name="b_qtr" localSheetId="1">OFFSET('04_hawaii_cust_complnt_typ_cnt'!$B$4:$I$4,0,COUNTA('04_hawaii_cust_complnt_typ_cnt'!$B$4:$ZZ$4)-8,1,8)</definedName>
    <definedName name="c_billing_and_payment" localSheetId="2">OFFSET('04_maui_cust_complnt_typ_cnt'!$B$5:$I$5,0,COUNTA('04_maui_cust_complnt_typ_cnt'!$B$4:$ZZ$4)-8,1,8)</definedName>
    <definedName name="c_construction_and_maintenance" localSheetId="2">OFFSET('04_maui_cust_complnt_typ_cnt'!$B$11:$I$11,0,COUNTA('04_maui_cust_complnt_typ_cnt'!$B$4:$ZZ$4)-8,1,8)</definedName>
    <definedName name="c_credit_and_collections" localSheetId="2">OFFSET('04_maui_cust_complnt_typ_cnt'!$B$7:$I$7,0,COUNTA('04_maui_cust_complnt_typ_cnt'!$B$4:$ZZ$4)-8,1,8)</definedName>
    <definedName name="c_customer_service" localSheetId="2">OFFSET('04_maui_cust_complnt_typ_cnt'!$B$8:$I$8,0,COUNTA('04_maui_cust_complnt_typ_cnt'!$B$4:$ZZ$4)-8,1,8)</definedName>
    <definedName name="c_field_services" localSheetId="2">OFFSET('04_maui_cust_complnt_typ_cnt'!$B$9:$I$9,0,COUNTA('04_maui_cust_complnt_typ_cnt'!$B$4:$ZZ$4)-8,1,8)</definedName>
    <definedName name="c_online" localSheetId="2">OFFSET('04_maui_cust_complnt_typ_cnt'!$B$6:$I$6,0,COUNTA('04_maui_cust_complnt_typ_cnt'!$B$4:$ZZ$4)-8,1,8)</definedName>
    <definedName name="c_power_quality_and_reliability" localSheetId="2">OFFSET('04_maui_cust_complnt_typ_cnt'!$B$10:$I$10,0,COUNTA('04_maui_cust_complnt_typ_cnt'!$B$4:$ZZ$4)-8,1,8)</definedName>
    <definedName name="c_qtr" localSheetId="2">OFFSET('04_maui_cust_complnt_typ_cnt'!$B$4:$I$4,0,COUNTA('04_maui_cust_complnt_typ_cnt'!$B$4:$ZZ$4)-8,1,8)</definedName>
    <definedName name="d_billing_and_payment" localSheetId="3">OFFSET('04_con_cust_complnt_typ_cnt'!$B$5:$I$5,0,COUNTA('04_con_cust_complnt_typ_cnt'!$B$4:$ZZ$4)-8,1,8)</definedName>
    <definedName name="d_construction_and_maintenance" localSheetId="3">OFFSET('04_con_cust_complnt_typ_cnt'!$B$11:$I$11,0,COUNTA('04_con_cust_complnt_typ_cnt'!$B$4:$ZZ$4)-8,1,8)</definedName>
    <definedName name="d_credit_and_collections" localSheetId="3">OFFSET('04_con_cust_complnt_typ_cnt'!$B$7:$I$7,0,COUNTA('04_con_cust_complnt_typ_cnt'!$B$4:$ZZ$4)-8,1,8)</definedName>
    <definedName name="d_customer_service" localSheetId="3">OFFSET('04_con_cust_complnt_typ_cnt'!$B$8:$I$8,0,COUNTA('04_con_cust_complnt_typ_cnt'!$B$4:$ZZ$4)-8,1,8)</definedName>
    <definedName name="d_field_services" localSheetId="3">OFFSET('04_con_cust_complnt_typ_cnt'!$B$9:$I$9,0,COUNTA('04_con_cust_complnt_typ_cnt'!$B$4:$ZZ$4)-8,1,8)</definedName>
    <definedName name="d_online" localSheetId="3">OFFSET('04_con_cust_complnt_typ_cnt'!$B$6:$I$6,0,COUNTA('04_con_cust_complnt_typ_cnt'!$B$4:$ZZ$4)-8,1,8)</definedName>
    <definedName name="d_power_quality_and_reliability" localSheetId="3">OFFSET('04_con_cust_complnt_typ_cnt'!$B$10:$I$10,0,COUNTA('04_con_cust_complnt_typ_cnt'!$B$4:$ZZ$4)-8,1,8)</definedName>
    <definedName name="d_qtr" localSheetId="3">OFFSET('04_con_cust_complnt_typ_cnt'!$B$4:$I$4,0,COUNTA('04_con_cust_complnt_typ_cnt'!$B$4:$ZZ$4)-8,1,8)</definedName>
    <definedName name="e_commission_formal_complaint" localSheetId="4">OFFSET('04_oahu_cust_complnt_src_cnt'!$B$6:$I$6,0,COUNTA('04_oahu_cust_complnt_src_cnt'!$B$4:$ZZ$4)-8,1,8)</definedName>
    <definedName name="e_commission_informal_complaint" localSheetId="4">OFFSET('04_oahu_cust_complnt_src_cnt'!$B$5:$I$5,0,COUNTA('04_oahu_cust_complnt_src_cnt'!$B$4:$ZZ$4)-8,1,8)</definedName>
    <definedName name="e_escalated_executive_complaint" localSheetId="4">OFFSET('04_oahu_cust_complnt_src_cnt'!$B$7:$I$7,0,COUNTA('04_oahu_cust_complnt_src_cnt'!$B$4:$ZZ$4)-8,1,8)</definedName>
    <definedName name="e_qtr" localSheetId="4">OFFSET('04_oahu_cust_complnt_src_cnt'!$B$4:$I$4,0,COUNTA('04_oahu_cust_complnt_src_cnt'!$B$4:$ZZ$4)-8,1,8)</definedName>
    <definedName name="f_commission_formal_complaint" localSheetId="5">OFFSET('04_hawaii_cust_complnt_src_cnt'!$B$6:$I$6,0,COUNTA('04_hawaii_cust_complnt_src_cnt'!$B$4:$ZZ$4)-8,1,8)</definedName>
    <definedName name="f_commission_informal_complaint" localSheetId="5">OFFSET('04_hawaii_cust_complnt_src_cnt'!$B$5:$I$5,0,COUNTA('04_hawaii_cust_complnt_src_cnt'!$B$4:$ZZ$4)-8,1,8)</definedName>
    <definedName name="f_escalated_executive_complaint" localSheetId="5">OFFSET('04_hawaii_cust_complnt_src_cnt'!$B$7:$I$7,0,COUNTA('04_hawaii_cust_complnt_src_cnt'!$B$4:$ZZ$4)-8,1,8)</definedName>
    <definedName name="f_qtr" localSheetId="5">OFFSET('04_hawaii_cust_complnt_src_cnt'!$B$4:$I$4,0,COUNTA('04_hawaii_cust_complnt_src_cnt'!$B$4:$ZZ$4)-8,1,8)</definedName>
    <definedName name="g_commission_formal_complaint" localSheetId="6">OFFSET('04_maui_cust_complnt_src_cnt'!$B$6:$I$6,0,COUNTA('04_maui_cust_complnt_src_cnt'!$B$4:$ZZ$4)-8,1,8)</definedName>
    <definedName name="g_commission_informal_complaint" localSheetId="6">OFFSET('04_maui_cust_complnt_src_cnt'!$B$5:$I$5,0,COUNTA('04_maui_cust_complnt_src_cnt'!$B$4:$ZZ$4)-8,1,8)</definedName>
    <definedName name="g_escalated_executive_complaint" localSheetId="6">OFFSET('04_maui_cust_complnt_src_cnt'!$B$7:$I$7,0,COUNTA('04_maui_cust_complnt_src_cnt'!$B$4:$ZZ$4)-8,1,8)</definedName>
    <definedName name="g_qtr" localSheetId="6">OFFSET('04_maui_cust_complnt_src_cnt'!$B$4:$I$4,0,COUNTA('04_maui_cust_complnt_src_cnt'!$B$4:$ZZ$4)-8,1,8)</definedName>
    <definedName name="h_commission_formal_complaint" localSheetId="7">OFFSET('04_con_cust_complnt_src_cnt'!$B$6:$I$6,0,COUNTA('04_con_cust_complnt_src_cnt'!$B$4:$ZZ$4)-8,1,8)</definedName>
    <definedName name="h_commission_informal_complaint" localSheetId="7">OFFSET('04_con_cust_complnt_src_cnt'!$B$5:$I$5,0,COUNTA('04_con_cust_complnt_src_cnt'!$B$4:$ZZ$4)-8,1,8)</definedName>
    <definedName name="h_escalated_executive_complaint" localSheetId="7">OFFSET('04_con_cust_complnt_src_cnt'!$B$7:$I$7,0,COUNTA('04_con_cust_complnt_src_cnt'!$B$4:$ZZ$4)-8,1,8)</definedName>
    <definedName name="h_qtr" localSheetId="7">OFFSET('04_con_cust_complnt_src_cnt'!$B$4:$I$4,0,COUNTA('04_con_cust_complnt_src_cnt'!$B$4:$ZZ$4)-8,1,8)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12" l="1"/>
  <c r="J36" i="12" s="1"/>
  <c r="J37" i="12" s="1"/>
  <c r="J33" i="10"/>
  <c r="J34" i="10" s="1"/>
  <c r="J35" i="10" s="1"/>
  <c r="J33" i="8"/>
  <c r="J34" i="8" s="1"/>
  <c r="J35" i="8" s="1"/>
  <c r="J33" i="3"/>
  <c r="J34" i="3" s="1"/>
  <c r="J35" i="3" s="1"/>
  <c r="J38" i="11"/>
  <c r="J39" i="11" s="1"/>
  <c r="J40" i="11" s="1"/>
  <c r="J38" i="9"/>
  <c r="J39" i="9" s="1"/>
  <c r="J40" i="9" s="1"/>
  <c r="J38" i="7"/>
  <c r="J39" i="7" s="1"/>
  <c r="J40" i="7" s="1"/>
  <c r="J38" i="2"/>
  <c r="J39" i="2" s="1"/>
  <c r="AK8" i="10"/>
  <c r="AK12" i="9"/>
  <c r="I37" i="12" l="1"/>
  <c r="J38" i="12"/>
  <c r="J39" i="12" s="1"/>
  <c r="J36" i="10"/>
  <c r="J37" i="10" s="1"/>
  <c r="I35" i="10"/>
  <c r="I35" i="8"/>
  <c r="J36" i="8"/>
  <c r="J37" i="8" s="1"/>
  <c r="I35" i="3"/>
  <c r="J36" i="3"/>
  <c r="J37" i="3" s="1"/>
  <c r="I40" i="11"/>
  <c r="J41" i="11"/>
  <c r="J42" i="11" s="1"/>
  <c r="J41" i="9"/>
  <c r="J42" i="9" s="1"/>
  <c r="I40" i="9"/>
  <c r="J41" i="7"/>
  <c r="J42" i="7" s="1"/>
  <c r="I40" i="7"/>
  <c r="J40" i="2"/>
  <c r="AJ8" i="10"/>
  <c r="D11" i="15" s="1"/>
  <c r="J42" i="12" l="1"/>
  <c r="J44" i="12"/>
  <c r="J45" i="12"/>
  <c r="J43" i="12"/>
  <c r="J40" i="12"/>
  <c r="J41" i="12"/>
  <c r="H37" i="12"/>
  <c r="I38" i="12"/>
  <c r="I39" i="12" s="1"/>
  <c r="J40" i="10"/>
  <c r="J39" i="10"/>
  <c r="J41" i="10"/>
  <c r="J38" i="10"/>
  <c r="H35" i="10"/>
  <c r="I36" i="10"/>
  <c r="I37" i="10" s="1"/>
  <c r="J41" i="8"/>
  <c r="J40" i="8"/>
  <c r="J38" i="8"/>
  <c r="J39" i="8"/>
  <c r="H35" i="8"/>
  <c r="I36" i="8"/>
  <c r="I37" i="8" s="1"/>
  <c r="J41" i="3"/>
  <c r="J38" i="3"/>
  <c r="J39" i="3"/>
  <c r="J40" i="3"/>
  <c r="H35" i="3"/>
  <c r="I36" i="3"/>
  <c r="I37" i="3" s="1"/>
  <c r="J49" i="11"/>
  <c r="J43" i="11"/>
  <c r="J50" i="11"/>
  <c r="J48" i="11"/>
  <c r="J45" i="11"/>
  <c r="J46" i="11"/>
  <c r="J47" i="11"/>
  <c r="J44" i="11"/>
  <c r="I41" i="11"/>
  <c r="I42" i="11" s="1"/>
  <c r="H40" i="11"/>
  <c r="J50" i="9"/>
  <c r="J47" i="9"/>
  <c r="J44" i="9"/>
  <c r="J48" i="9"/>
  <c r="J45" i="9"/>
  <c r="J49" i="9"/>
  <c r="J46" i="9"/>
  <c r="J43" i="9"/>
  <c r="I41" i="9"/>
  <c r="I42" i="9" s="1"/>
  <c r="H40" i="9"/>
  <c r="J48" i="7"/>
  <c r="J45" i="7"/>
  <c r="J44" i="7"/>
  <c r="J49" i="7"/>
  <c r="J46" i="7"/>
  <c r="J43" i="7"/>
  <c r="J50" i="7"/>
  <c r="J47" i="7"/>
  <c r="I41" i="7"/>
  <c r="I42" i="7" s="1"/>
  <c r="H40" i="7"/>
  <c r="J41" i="2"/>
  <c r="J42" i="2" s="1"/>
  <c r="I40" i="2"/>
  <c r="AI8" i="3"/>
  <c r="AJ8" i="3"/>
  <c r="AK8" i="3"/>
  <c r="AL8" i="3"/>
  <c r="AM8" i="3"/>
  <c r="AN8" i="3"/>
  <c r="AI8" i="8"/>
  <c r="AJ8" i="8"/>
  <c r="AK8" i="8"/>
  <c r="AL8" i="8"/>
  <c r="AM8" i="8"/>
  <c r="I45" i="12" l="1"/>
  <c r="I42" i="12"/>
  <c r="I41" i="12"/>
  <c r="I43" i="12"/>
  <c r="I40" i="12"/>
  <c r="I44" i="12"/>
  <c r="G37" i="12"/>
  <c r="H38" i="12"/>
  <c r="H39" i="12" s="1"/>
  <c r="I40" i="10"/>
  <c r="I41" i="10"/>
  <c r="I38" i="10"/>
  <c r="I39" i="10"/>
  <c r="G35" i="10"/>
  <c r="H36" i="10"/>
  <c r="H37" i="10" s="1"/>
  <c r="I41" i="8"/>
  <c r="I38" i="8"/>
  <c r="I40" i="8"/>
  <c r="I39" i="8"/>
  <c r="G35" i="8"/>
  <c r="H36" i="8"/>
  <c r="H37" i="8" s="1"/>
  <c r="I41" i="3"/>
  <c r="I38" i="3"/>
  <c r="I39" i="3"/>
  <c r="I40" i="3"/>
  <c r="G35" i="3"/>
  <c r="H36" i="3"/>
  <c r="H37" i="3" s="1"/>
  <c r="I49" i="11"/>
  <c r="I46" i="11"/>
  <c r="I43" i="11"/>
  <c r="I47" i="11"/>
  <c r="I44" i="11"/>
  <c r="I48" i="11"/>
  <c r="I50" i="11"/>
  <c r="I45" i="11"/>
  <c r="G40" i="11"/>
  <c r="H41" i="11"/>
  <c r="H42" i="11" s="1"/>
  <c r="I48" i="9"/>
  <c r="I50" i="9"/>
  <c r="I47" i="9"/>
  <c r="I44" i="9"/>
  <c r="I45" i="9"/>
  <c r="I49" i="9"/>
  <c r="I46" i="9"/>
  <c r="I43" i="9"/>
  <c r="H41" i="9"/>
  <c r="H42" i="9" s="1"/>
  <c r="G40" i="9"/>
  <c r="I50" i="7"/>
  <c r="I47" i="7"/>
  <c r="I44" i="7"/>
  <c r="I49" i="7"/>
  <c r="I43" i="7"/>
  <c r="I48" i="7"/>
  <c r="I45" i="7"/>
  <c r="I46" i="7"/>
  <c r="H41" i="7"/>
  <c r="H42" i="7" s="1"/>
  <c r="G40" i="7"/>
  <c r="J44" i="2"/>
  <c r="J50" i="2"/>
  <c r="J45" i="2"/>
  <c r="J46" i="2"/>
  <c r="J48" i="2"/>
  <c r="J47" i="2"/>
  <c r="J49" i="2"/>
  <c r="J43" i="2"/>
  <c r="H40" i="2"/>
  <c r="H41" i="2" s="1"/>
  <c r="I41" i="2"/>
  <c r="I42" i="2" s="1"/>
  <c r="C11" i="16"/>
  <c r="D11" i="16"/>
  <c r="E11" i="16"/>
  <c r="C11" i="14"/>
  <c r="D11" i="14"/>
  <c r="E11" i="14"/>
  <c r="B11" i="15"/>
  <c r="C11" i="15"/>
  <c r="E11" i="15"/>
  <c r="F11" i="15"/>
  <c r="H11" i="15" s="1"/>
  <c r="G11" i="13"/>
  <c r="AH8" i="10"/>
  <c r="AI8" i="10"/>
  <c r="AH8" i="8"/>
  <c r="B11" i="16" s="1"/>
  <c r="AH8" i="3"/>
  <c r="B11" i="14" s="1"/>
  <c r="H43" i="12" l="1"/>
  <c r="H40" i="12"/>
  <c r="H45" i="12"/>
  <c r="H42" i="12"/>
  <c r="H44" i="12"/>
  <c r="H41" i="12"/>
  <c r="F37" i="12"/>
  <c r="G38" i="12"/>
  <c r="G39" i="12" s="1"/>
  <c r="H40" i="10"/>
  <c r="H41" i="10"/>
  <c r="H38" i="10"/>
  <c r="H39" i="10"/>
  <c r="G36" i="10"/>
  <c r="G37" i="10" s="1"/>
  <c r="F35" i="10"/>
  <c r="H40" i="8"/>
  <c r="H39" i="8"/>
  <c r="H41" i="8"/>
  <c r="H38" i="8"/>
  <c r="G36" i="8"/>
  <c r="G37" i="8" s="1"/>
  <c r="F35" i="8"/>
  <c r="H41" i="3"/>
  <c r="H38" i="3"/>
  <c r="H39" i="3"/>
  <c r="H40" i="3"/>
  <c r="F35" i="3"/>
  <c r="G36" i="3"/>
  <c r="G37" i="3" s="1"/>
  <c r="H47" i="11"/>
  <c r="H44" i="11"/>
  <c r="H49" i="11"/>
  <c r="H46" i="11"/>
  <c r="H43" i="11"/>
  <c r="H50" i="11"/>
  <c r="H48" i="11"/>
  <c r="H45" i="11"/>
  <c r="F40" i="11"/>
  <c r="G41" i="11"/>
  <c r="G42" i="11" s="1"/>
  <c r="H50" i="9"/>
  <c r="H47" i="9"/>
  <c r="H44" i="9"/>
  <c r="H48" i="9"/>
  <c r="H45" i="9"/>
  <c r="H49" i="9"/>
  <c r="H46" i="9"/>
  <c r="H43" i="9"/>
  <c r="F40" i="9"/>
  <c r="G41" i="9"/>
  <c r="G42" i="9" s="1"/>
  <c r="H50" i="7"/>
  <c r="H47" i="7"/>
  <c r="H44" i="7"/>
  <c r="H48" i="7"/>
  <c r="H45" i="7"/>
  <c r="H49" i="7"/>
  <c r="H46" i="7"/>
  <c r="H43" i="7"/>
  <c r="G41" i="7"/>
  <c r="G42" i="7" s="1"/>
  <c r="F40" i="7"/>
  <c r="I45" i="2"/>
  <c r="I46" i="2"/>
  <c r="I50" i="2"/>
  <c r="I44" i="2"/>
  <c r="I48" i="2"/>
  <c r="I47" i="2"/>
  <c r="I49" i="2"/>
  <c r="I43" i="2"/>
  <c r="G40" i="2"/>
  <c r="G41" i="2" s="1"/>
  <c r="H42" i="2"/>
  <c r="F11" i="14"/>
  <c r="H11" i="14" s="1"/>
  <c r="F11" i="16"/>
  <c r="H11" i="16" s="1"/>
  <c r="AG8" i="10"/>
  <c r="AG8" i="8"/>
  <c r="AG8" i="3"/>
  <c r="AF8" i="10"/>
  <c r="AF8" i="8"/>
  <c r="AF8" i="3"/>
  <c r="G40" i="12" l="1"/>
  <c r="G45" i="12"/>
  <c r="G42" i="12"/>
  <c r="G41" i="12"/>
  <c r="G43" i="12"/>
  <c r="G44" i="12"/>
  <c r="E37" i="12"/>
  <c r="F38" i="12"/>
  <c r="F39" i="12" s="1"/>
  <c r="G39" i="10"/>
  <c r="G41" i="10"/>
  <c r="G38" i="10"/>
  <c r="G40" i="10"/>
  <c r="F36" i="10"/>
  <c r="F37" i="10" s="1"/>
  <c r="E35" i="10"/>
  <c r="F36" i="8"/>
  <c r="F37" i="8" s="1"/>
  <c r="E35" i="8"/>
  <c r="G39" i="8"/>
  <c r="G38" i="8"/>
  <c r="G40" i="8"/>
  <c r="G41" i="8"/>
  <c r="G40" i="3"/>
  <c r="G41" i="3"/>
  <c r="G38" i="3"/>
  <c r="G39" i="3"/>
  <c r="E35" i="3"/>
  <c r="F36" i="3"/>
  <c r="F37" i="3" s="1"/>
  <c r="F41" i="11"/>
  <c r="F42" i="11" s="1"/>
  <c r="E40" i="11"/>
  <c r="G48" i="11"/>
  <c r="G45" i="11"/>
  <c r="G44" i="11"/>
  <c r="G47" i="11"/>
  <c r="G49" i="11"/>
  <c r="G46" i="11"/>
  <c r="G43" i="11"/>
  <c r="G50" i="11"/>
  <c r="E40" i="9"/>
  <c r="F41" i="9"/>
  <c r="F42" i="9" s="1"/>
  <c r="G50" i="9"/>
  <c r="G43" i="9"/>
  <c r="G44" i="9"/>
  <c r="G48" i="9"/>
  <c r="G45" i="9"/>
  <c r="G47" i="9"/>
  <c r="G49" i="9"/>
  <c r="G46" i="9"/>
  <c r="G50" i="7"/>
  <c r="G47" i="7"/>
  <c r="G44" i="7"/>
  <c r="G48" i="7"/>
  <c r="G45" i="7"/>
  <c r="G49" i="7"/>
  <c r="G46" i="7"/>
  <c r="G43" i="7"/>
  <c r="E40" i="7"/>
  <c r="F41" i="7"/>
  <c r="F42" i="7" s="1"/>
  <c r="H46" i="2"/>
  <c r="H48" i="2"/>
  <c r="H50" i="2"/>
  <c r="H45" i="2"/>
  <c r="H47" i="2"/>
  <c r="H49" i="2"/>
  <c r="H44" i="2"/>
  <c r="H43" i="2"/>
  <c r="F40" i="2"/>
  <c r="F41" i="2" s="1"/>
  <c r="G42" i="2"/>
  <c r="AE8" i="10"/>
  <c r="AE8" i="8"/>
  <c r="AE8" i="3"/>
  <c r="F44" i="12" l="1"/>
  <c r="F40" i="12"/>
  <c r="F41" i="12"/>
  <c r="F45" i="12"/>
  <c r="F42" i="12"/>
  <c r="F43" i="12"/>
  <c r="E38" i="12"/>
  <c r="E39" i="12" s="1"/>
  <c r="D37" i="12"/>
  <c r="F39" i="10"/>
  <c r="F40" i="10"/>
  <c r="F41" i="10"/>
  <c r="F38" i="10"/>
  <c r="E36" i="10"/>
  <c r="E37" i="10" s="1"/>
  <c r="D35" i="10"/>
  <c r="E36" i="8"/>
  <c r="E37" i="8" s="1"/>
  <c r="D35" i="8"/>
  <c r="F39" i="8"/>
  <c r="F40" i="8"/>
  <c r="F41" i="8"/>
  <c r="F38" i="8"/>
  <c r="D35" i="3"/>
  <c r="E36" i="3"/>
  <c r="E37" i="3" s="1"/>
  <c r="F40" i="3"/>
  <c r="F41" i="3"/>
  <c r="F38" i="3"/>
  <c r="F39" i="3"/>
  <c r="F48" i="11"/>
  <c r="F43" i="11"/>
  <c r="F45" i="11"/>
  <c r="F50" i="11"/>
  <c r="F49" i="11"/>
  <c r="F46" i="11"/>
  <c r="F47" i="11"/>
  <c r="F44" i="11"/>
  <c r="D40" i="11"/>
  <c r="E41" i="11"/>
  <c r="E42" i="11" s="1"/>
  <c r="F49" i="9"/>
  <c r="F46" i="9"/>
  <c r="F43" i="9"/>
  <c r="F47" i="9"/>
  <c r="F44" i="9"/>
  <c r="F50" i="9"/>
  <c r="F48" i="9"/>
  <c r="F45" i="9"/>
  <c r="D40" i="9"/>
  <c r="E41" i="9"/>
  <c r="E42" i="9" s="1"/>
  <c r="F44" i="7"/>
  <c r="F50" i="7"/>
  <c r="F47" i="7"/>
  <c r="F48" i="7"/>
  <c r="F45" i="7"/>
  <c r="F43" i="7"/>
  <c r="F49" i="7"/>
  <c r="F46" i="7"/>
  <c r="D40" i="7"/>
  <c r="E41" i="7"/>
  <c r="E42" i="7" s="1"/>
  <c r="G50" i="2"/>
  <c r="G45" i="2"/>
  <c r="G48" i="2"/>
  <c r="G47" i="2"/>
  <c r="G49" i="2"/>
  <c r="G44" i="2"/>
  <c r="G46" i="2"/>
  <c r="G43" i="2"/>
  <c r="E40" i="2"/>
  <c r="E41" i="2" s="1"/>
  <c r="F42" i="2"/>
  <c r="F8" i="10"/>
  <c r="W8" i="8"/>
  <c r="AT12" i="9"/>
  <c r="AS12" i="9"/>
  <c r="AR12" i="9"/>
  <c r="AQ12" i="9"/>
  <c r="AP12" i="9"/>
  <c r="AO12" i="9"/>
  <c r="AN12" i="9"/>
  <c r="AM12" i="9"/>
  <c r="AL12" i="9"/>
  <c r="AJ12" i="9"/>
  <c r="AI12" i="9"/>
  <c r="AH12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T12" i="7"/>
  <c r="AS12" i="7"/>
  <c r="AR12" i="7"/>
  <c r="AQ12" i="7"/>
  <c r="AP12" i="7"/>
  <c r="AO12" i="7"/>
  <c r="AN12" i="7"/>
  <c r="AM12" i="7"/>
  <c r="AL12" i="7"/>
  <c r="AK12" i="7"/>
  <c r="AJ12" i="7"/>
  <c r="AI12" i="7"/>
  <c r="AH12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C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B12" i="2"/>
  <c r="D38" i="12" l="1"/>
  <c r="D39" i="12" s="1"/>
  <c r="C37" i="12"/>
  <c r="E44" i="12"/>
  <c r="E41" i="12"/>
  <c r="E43" i="12"/>
  <c r="E45" i="12"/>
  <c r="E42" i="12"/>
  <c r="E40" i="12"/>
  <c r="E41" i="10"/>
  <c r="E38" i="10"/>
  <c r="E39" i="10"/>
  <c r="E40" i="10"/>
  <c r="C35" i="10"/>
  <c r="D36" i="10"/>
  <c r="D37" i="10" s="1"/>
  <c r="E40" i="8"/>
  <c r="E41" i="8"/>
  <c r="E38" i="8"/>
  <c r="E39" i="8"/>
  <c r="C35" i="8"/>
  <c r="D36" i="8"/>
  <c r="D37" i="8" s="1"/>
  <c r="E40" i="3"/>
  <c r="E41" i="3"/>
  <c r="E38" i="3"/>
  <c r="E39" i="3"/>
  <c r="C35" i="3"/>
  <c r="D36" i="3"/>
  <c r="D37" i="3" s="1"/>
  <c r="E50" i="11"/>
  <c r="E48" i="11"/>
  <c r="E45" i="11"/>
  <c r="E49" i="11"/>
  <c r="E44" i="11"/>
  <c r="E47" i="11"/>
  <c r="E46" i="11"/>
  <c r="E43" i="11"/>
  <c r="C40" i="11"/>
  <c r="D41" i="11"/>
  <c r="D42" i="11" s="1"/>
  <c r="E44" i="9"/>
  <c r="E49" i="9"/>
  <c r="E46" i="9"/>
  <c r="E43" i="9"/>
  <c r="E50" i="9"/>
  <c r="E47" i="9"/>
  <c r="E48" i="9"/>
  <c r="E45" i="9"/>
  <c r="C40" i="9"/>
  <c r="D41" i="9"/>
  <c r="D42" i="9" s="1"/>
  <c r="E49" i="7"/>
  <c r="E46" i="7"/>
  <c r="E43" i="7"/>
  <c r="E48" i="7"/>
  <c r="E50" i="7"/>
  <c r="E47" i="7"/>
  <c r="E44" i="7"/>
  <c r="E45" i="7"/>
  <c r="C40" i="7"/>
  <c r="D41" i="7"/>
  <c r="D42" i="7" s="1"/>
  <c r="F48" i="2"/>
  <c r="F45" i="2"/>
  <c r="F47" i="2"/>
  <c r="F49" i="2"/>
  <c r="F46" i="2"/>
  <c r="F50" i="2"/>
  <c r="F44" i="2"/>
  <c r="F43" i="2"/>
  <c r="D40" i="2"/>
  <c r="D41" i="2" s="1"/>
  <c r="E42" i="2"/>
  <c r="G10" i="13"/>
  <c r="G9" i="13"/>
  <c r="G7" i="13"/>
  <c r="G6" i="13"/>
  <c r="G5" i="13"/>
  <c r="G4" i="13"/>
  <c r="G3" i="13"/>
  <c r="G8" i="13"/>
  <c r="E10" i="16"/>
  <c r="D10" i="16"/>
  <c r="C10" i="16"/>
  <c r="E9" i="16"/>
  <c r="D9" i="16"/>
  <c r="C9" i="16"/>
  <c r="E8" i="16"/>
  <c r="D8" i="16"/>
  <c r="C8" i="16"/>
  <c r="E7" i="16"/>
  <c r="D7" i="16"/>
  <c r="C7" i="16"/>
  <c r="F7" i="16" s="1"/>
  <c r="H7" i="16" s="1"/>
  <c r="E6" i="16"/>
  <c r="D6" i="16"/>
  <c r="C6" i="16"/>
  <c r="E5" i="16"/>
  <c r="D5" i="16"/>
  <c r="C5" i="16"/>
  <c r="E4" i="16"/>
  <c r="D4" i="16"/>
  <c r="F4" i="16" s="1"/>
  <c r="H4" i="16" s="1"/>
  <c r="C4" i="16"/>
  <c r="E3" i="16"/>
  <c r="D3" i="16"/>
  <c r="C3" i="16"/>
  <c r="B10" i="16"/>
  <c r="B9" i="16"/>
  <c r="B8" i="16"/>
  <c r="B7" i="16"/>
  <c r="B6" i="16"/>
  <c r="B5" i="16"/>
  <c r="B4" i="16"/>
  <c r="B3" i="16"/>
  <c r="E10" i="15"/>
  <c r="D10" i="15"/>
  <c r="E9" i="15"/>
  <c r="D9" i="15"/>
  <c r="F9" i="15" s="1"/>
  <c r="H9" i="15" s="1"/>
  <c r="E8" i="15"/>
  <c r="D8" i="15"/>
  <c r="E7" i="15"/>
  <c r="D7" i="15"/>
  <c r="E6" i="15"/>
  <c r="D6" i="15"/>
  <c r="E5" i="15"/>
  <c r="D5" i="15"/>
  <c r="F5" i="15" s="1"/>
  <c r="H5" i="15" s="1"/>
  <c r="E4" i="15"/>
  <c r="D4" i="15"/>
  <c r="E3" i="15"/>
  <c r="D3" i="15"/>
  <c r="C10" i="15"/>
  <c r="C9" i="15"/>
  <c r="C8" i="15"/>
  <c r="C7" i="15"/>
  <c r="F7" i="15" s="1"/>
  <c r="H7" i="15" s="1"/>
  <c r="C6" i="15"/>
  <c r="C5" i="15"/>
  <c r="C4" i="15"/>
  <c r="C3" i="15"/>
  <c r="B10" i="15"/>
  <c r="B9" i="15"/>
  <c r="B8" i="15"/>
  <c r="F8" i="15" s="1"/>
  <c r="H8" i="15" s="1"/>
  <c r="B7" i="15"/>
  <c r="B6" i="15"/>
  <c r="F6" i="15" s="1"/>
  <c r="H6" i="15" s="1"/>
  <c r="B5" i="15"/>
  <c r="B4" i="15"/>
  <c r="F4" i="15" s="1"/>
  <c r="H4" i="15" s="1"/>
  <c r="B3" i="15"/>
  <c r="F3" i="15" s="1"/>
  <c r="H3" i="15" s="1"/>
  <c r="F6" i="16"/>
  <c r="H6" i="16" s="1"/>
  <c r="E10" i="14"/>
  <c r="D10" i="14"/>
  <c r="C10" i="14"/>
  <c r="AT7" i="12"/>
  <c r="AS7" i="12"/>
  <c r="AR7" i="12"/>
  <c r="AQ7" i="12"/>
  <c r="AP7" i="12"/>
  <c r="AO7" i="12"/>
  <c r="AN7" i="12"/>
  <c r="AM7" i="12"/>
  <c r="AL7" i="12"/>
  <c r="AK7" i="12"/>
  <c r="AJ7" i="12"/>
  <c r="AI7" i="12"/>
  <c r="AH7" i="12"/>
  <c r="AG7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AT6" i="12"/>
  <c r="AS6" i="12"/>
  <c r="AR6" i="12"/>
  <c r="AQ6" i="12"/>
  <c r="AP6" i="12"/>
  <c r="AO6" i="12"/>
  <c r="AN6" i="12"/>
  <c r="AM6" i="12"/>
  <c r="AL6" i="12"/>
  <c r="AK6" i="12"/>
  <c r="AJ6" i="12"/>
  <c r="AI6" i="12"/>
  <c r="AH6" i="12"/>
  <c r="AG6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AT5" i="12"/>
  <c r="AT8" i="12" s="1"/>
  <c r="AS5" i="12"/>
  <c r="AS8" i="12" s="1"/>
  <c r="AR5" i="12"/>
  <c r="AR8" i="12" s="1"/>
  <c r="AQ5" i="12"/>
  <c r="AQ8" i="12" s="1"/>
  <c r="AP5" i="12"/>
  <c r="AP8" i="12" s="1"/>
  <c r="AO5" i="12"/>
  <c r="AO8" i="12" s="1"/>
  <c r="AN5" i="12"/>
  <c r="AN8" i="12" s="1"/>
  <c r="AM5" i="12"/>
  <c r="AM8" i="12" s="1"/>
  <c r="AL5" i="12"/>
  <c r="AL8" i="12" s="1"/>
  <c r="AK5" i="12"/>
  <c r="AJ5" i="12"/>
  <c r="AI5" i="12"/>
  <c r="AH5" i="12"/>
  <c r="AG5" i="12"/>
  <c r="AF5" i="12"/>
  <c r="AE5" i="12"/>
  <c r="AD5" i="12"/>
  <c r="AD8" i="12" s="1"/>
  <c r="AC5" i="12"/>
  <c r="AC8" i="12" s="1"/>
  <c r="AB5" i="12"/>
  <c r="AB8" i="12" s="1"/>
  <c r="AA5" i="12"/>
  <c r="AA8" i="12" s="1"/>
  <c r="Z5" i="12"/>
  <c r="Z8" i="12" s="1"/>
  <c r="Y5" i="12"/>
  <c r="Y8" i="12" s="1"/>
  <c r="X5" i="12"/>
  <c r="X8" i="12" s="1"/>
  <c r="W5" i="12"/>
  <c r="W8" i="12" s="1"/>
  <c r="V5" i="12"/>
  <c r="V8" i="12" s="1"/>
  <c r="U5" i="12"/>
  <c r="U8" i="12" s="1"/>
  <c r="T5" i="12"/>
  <c r="T8" i="12" s="1"/>
  <c r="S5" i="12"/>
  <c r="S8" i="12" s="1"/>
  <c r="R5" i="12"/>
  <c r="R8" i="12" s="1"/>
  <c r="Q5" i="12"/>
  <c r="Q8" i="12" s="1"/>
  <c r="P5" i="12"/>
  <c r="P8" i="12" s="1"/>
  <c r="O5" i="12"/>
  <c r="O8" i="12" s="1"/>
  <c r="N5" i="12"/>
  <c r="N8" i="12" s="1"/>
  <c r="M5" i="12"/>
  <c r="M8" i="12" s="1"/>
  <c r="L5" i="12"/>
  <c r="L8" i="12" s="1"/>
  <c r="K5" i="12"/>
  <c r="K8" i="12" s="1"/>
  <c r="J5" i="12"/>
  <c r="J8" i="12" s="1"/>
  <c r="I5" i="12"/>
  <c r="I8" i="12" s="1"/>
  <c r="H5" i="12"/>
  <c r="H8" i="12" s="1"/>
  <c r="G5" i="12"/>
  <c r="G8" i="12" s="1"/>
  <c r="F5" i="12"/>
  <c r="F8" i="12" s="1"/>
  <c r="E5" i="12"/>
  <c r="E8" i="12" s="1"/>
  <c r="D5" i="12"/>
  <c r="D8" i="12" s="1"/>
  <c r="C5" i="12"/>
  <c r="C8" i="12" s="1"/>
  <c r="B7" i="12"/>
  <c r="B6" i="12"/>
  <c r="B5" i="12"/>
  <c r="AD8" i="10"/>
  <c r="AC8" i="10"/>
  <c r="AB8" i="10"/>
  <c r="AA8" i="10"/>
  <c r="Z8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E8" i="10"/>
  <c r="D8" i="10"/>
  <c r="C8" i="10"/>
  <c r="B8" i="10"/>
  <c r="AD8" i="8"/>
  <c r="AC8" i="8"/>
  <c r="AB8" i="8"/>
  <c r="AA8" i="8"/>
  <c r="Z8" i="8"/>
  <c r="Y8" i="8"/>
  <c r="X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D8" i="3"/>
  <c r="B10" i="14" s="1"/>
  <c r="AC8" i="3"/>
  <c r="E9" i="14" s="1"/>
  <c r="AB8" i="3"/>
  <c r="D9" i="14" s="1"/>
  <c r="AA8" i="3"/>
  <c r="C9" i="14" s="1"/>
  <c r="Z8" i="3"/>
  <c r="B9" i="14" s="1"/>
  <c r="Y8" i="3"/>
  <c r="E8" i="14" s="1"/>
  <c r="X8" i="3"/>
  <c r="D8" i="14" s="1"/>
  <c r="W8" i="3"/>
  <c r="C8" i="14" s="1"/>
  <c r="V8" i="3"/>
  <c r="B8" i="14" s="1"/>
  <c r="U8" i="3"/>
  <c r="E7" i="14" s="1"/>
  <c r="T8" i="3"/>
  <c r="D7" i="14" s="1"/>
  <c r="S8" i="3"/>
  <c r="C7" i="14" s="1"/>
  <c r="R8" i="3"/>
  <c r="B7" i="14" s="1"/>
  <c r="Q8" i="3"/>
  <c r="E6" i="14" s="1"/>
  <c r="P8" i="3"/>
  <c r="D6" i="14" s="1"/>
  <c r="O8" i="3"/>
  <c r="C6" i="14" s="1"/>
  <c r="N8" i="3"/>
  <c r="B6" i="14" s="1"/>
  <c r="M8" i="3"/>
  <c r="E5" i="14" s="1"/>
  <c r="L8" i="3"/>
  <c r="D5" i="14" s="1"/>
  <c r="K8" i="3"/>
  <c r="C5" i="14" s="1"/>
  <c r="J8" i="3"/>
  <c r="B5" i="14" s="1"/>
  <c r="F5" i="14" s="1"/>
  <c r="H5" i="14" s="1"/>
  <c r="I8" i="3"/>
  <c r="E4" i="14" s="1"/>
  <c r="H8" i="3"/>
  <c r="D4" i="14" s="1"/>
  <c r="G8" i="3"/>
  <c r="C4" i="14" s="1"/>
  <c r="F8" i="3"/>
  <c r="B4" i="14" s="1"/>
  <c r="E8" i="3"/>
  <c r="E3" i="14" s="1"/>
  <c r="D8" i="3"/>
  <c r="D3" i="14" s="1"/>
  <c r="C8" i="3"/>
  <c r="C3" i="14" s="1"/>
  <c r="B8" i="3"/>
  <c r="B3" i="14" s="1"/>
  <c r="D45" i="12" l="1"/>
  <c r="D42" i="12"/>
  <c r="D44" i="12"/>
  <c r="D41" i="12"/>
  <c r="D40" i="12"/>
  <c r="D43" i="12"/>
  <c r="C38" i="12"/>
  <c r="C39" i="12" s="1"/>
  <c r="D39" i="10"/>
  <c r="D40" i="10"/>
  <c r="D41" i="10"/>
  <c r="D38" i="10"/>
  <c r="C36" i="10"/>
  <c r="C37" i="10" s="1"/>
  <c r="D39" i="8"/>
  <c r="D40" i="8"/>
  <c r="D41" i="8"/>
  <c r="D38" i="8"/>
  <c r="C36" i="8"/>
  <c r="C37" i="8" s="1"/>
  <c r="C36" i="3"/>
  <c r="C37" i="3" s="1"/>
  <c r="D40" i="3"/>
  <c r="D41" i="3"/>
  <c r="D38" i="3"/>
  <c r="D39" i="3"/>
  <c r="D50" i="11"/>
  <c r="D47" i="11"/>
  <c r="D44" i="11"/>
  <c r="D48" i="11"/>
  <c r="D45" i="11"/>
  <c r="D49" i="11"/>
  <c r="D46" i="11"/>
  <c r="D43" i="11"/>
  <c r="C41" i="11"/>
  <c r="C42" i="11" s="1"/>
  <c r="C41" i="9"/>
  <c r="C42" i="9" s="1"/>
  <c r="D43" i="9"/>
  <c r="D50" i="9"/>
  <c r="D47" i="9"/>
  <c r="D44" i="9"/>
  <c r="D49" i="9"/>
  <c r="D46" i="9"/>
  <c r="D48" i="9"/>
  <c r="D45" i="9"/>
  <c r="D49" i="7"/>
  <c r="D46" i="7"/>
  <c r="D43" i="7"/>
  <c r="D50" i="7"/>
  <c r="D47" i="7"/>
  <c r="D44" i="7"/>
  <c r="D48" i="7"/>
  <c r="D45" i="7"/>
  <c r="C41" i="7"/>
  <c r="C42" i="7" s="1"/>
  <c r="C43" i="7" s="1"/>
  <c r="E50" i="2"/>
  <c r="E49" i="2"/>
  <c r="E44" i="2"/>
  <c r="E48" i="2"/>
  <c r="E45" i="2"/>
  <c r="E47" i="2"/>
  <c r="E46" i="2"/>
  <c r="E43" i="2"/>
  <c r="C40" i="2"/>
  <c r="C41" i="2" s="1"/>
  <c r="C42" i="2" s="1"/>
  <c r="D42" i="2"/>
  <c r="AK8" i="12"/>
  <c r="E11" i="13" s="1"/>
  <c r="AJ8" i="12"/>
  <c r="D11" i="13" s="1"/>
  <c r="AI8" i="12"/>
  <c r="C11" i="13" s="1"/>
  <c r="AH8" i="12"/>
  <c r="B11" i="13" s="1"/>
  <c r="AG8" i="12"/>
  <c r="E10" i="13" s="1"/>
  <c r="F10" i="15"/>
  <c r="H10" i="15" s="1"/>
  <c r="F10" i="16"/>
  <c r="H10" i="16" s="1"/>
  <c r="AF8" i="12"/>
  <c r="F10" i="14"/>
  <c r="H10" i="14" s="1"/>
  <c r="AE8" i="12"/>
  <c r="C10" i="13" s="1"/>
  <c r="B9" i="13"/>
  <c r="E6" i="13"/>
  <c r="F4" i="14"/>
  <c r="H4" i="14" s="1"/>
  <c r="F6" i="14"/>
  <c r="H6" i="14" s="1"/>
  <c r="B10" i="13"/>
  <c r="D8" i="13"/>
  <c r="F8" i="14"/>
  <c r="H8" i="14" s="1"/>
  <c r="B8" i="12"/>
  <c r="B5" i="13"/>
  <c r="D5" i="13"/>
  <c r="E8" i="13"/>
  <c r="F7" i="14"/>
  <c r="H7" i="14" s="1"/>
  <c r="B6" i="13"/>
  <c r="E5" i="13"/>
  <c r="E9" i="13"/>
  <c r="F9" i="14"/>
  <c r="H9" i="14" s="1"/>
  <c r="C4" i="13"/>
  <c r="B7" i="13"/>
  <c r="D3" i="13"/>
  <c r="E4" i="13"/>
  <c r="C6" i="13"/>
  <c r="D7" i="13"/>
  <c r="C9" i="13"/>
  <c r="F9" i="13" s="1"/>
  <c r="H9" i="13" s="1"/>
  <c r="F3" i="14"/>
  <c r="H3" i="14" s="1"/>
  <c r="D4" i="13"/>
  <c r="C7" i="13"/>
  <c r="B8" i="13"/>
  <c r="E3" i="13"/>
  <c r="C5" i="13"/>
  <c r="D6" i="13"/>
  <c r="E7" i="13"/>
  <c r="D9" i="13"/>
  <c r="F6" i="13"/>
  <c r="B4" i="13"/>
  <c r="C8" i="13"/>
  <c r="F8" i="16"/>
  <c r="H8" i="16" s="1"/>
  <c r="H6" i="13"/>
  <c r="F4" i="13"/>
  <c r="H4" i="13" s="1"/>
  <c r="F5" i="13"/>
  <c r="H5" i="13" s="1"/>
  <c r="F3" i="16"/>
  <c r="H3" i="16" s="1"/>
  <c r="F5" i="16"/>
  <c r="H5" i="16" s="1"/>
  <c r="F9" i="16"/>
  <c r="H9" i="16" s="1"/>
  <c r="C43" i="12" l="1"/>
  <c r="C44" i="12"/>
  <c r="C41" i="12"/>
  <c r="C42" i="12"/>
  <c r="C45" i="12"/>
  <c r="C40" i="12"/>
  <c r="C41" i="10"/>
  <c r="C38" i="10"/>
  <c r="C40" i="10"/>
  <c r="C39" i="10"/>
  <c r="C41" i="8"/>
  <c r="C38" i="8"/>
  <c r="C39" i="8"/>
  <c r="C40" i="8"/>
  <c r="C39" i="3"/>
  <c r="C40" i="3"/>
  <c r="C38" i="3"/>
  <c r="C41" i="3"/>
  <c r="C50" i="11"/>
  <c r="C47" i="11"/>
  <c r="C44" i="11"/>
  <c r="C49" i="11"/>
  <c r="C45" i="11"/>
  <c r="C43" i="11"/>
  <c r="C48" i="11"/>
  <c r="C46" i="11"/>
  <c r="C46" i="9"/>
  <c r="C49" i="9"/>
  <c r="C50" i="9"/>
  <c r="C47" i="9"/>
  <c r="C44" i="9"/>
  <c r="C43" i="9"/>
  <c r="C48" i="9"/>
  <c r="C45" i="9"/>
  <c r="C49" i="7"/>
  <c r="C46" i="7"/>
  <c r="C50" i="7"/>
  <c r="C47" i="7"/>
  <c r="C44" i="7"/>
  <c r="C48" i="7"/>
  <c r="C45" i="7"/>
  <c r="D50" i="2"/>
  <c r="D49" i="2"/>
  <c r="D45" i="2"/>
  <c r="D47" i="2"/>
  <c r="D46" i="2"/>
  <c r="D48" i="2"/>
  <c r="D44" i="2"/>
  <c r="C49" i="2"/>
  <c r="C50" i="2"/>
  <c r="C47" i="2"/>
  <c r="C48" i="2"/>
  <c r="C45" i="2"/>
  <c r="C46" i="2"/>
  <c r="C43" i="2"/>
  <c r="C44" i="2"/>
  <c r="D43" i="2"/>
  <c r="F11" i="13"/>
  <c r="H11" i="13" s="1"/>
  <c r="D10" i="13"/>
  <c r="F10" i="13"/>
  <c r="H10" i="13" s="1"/>
  <c r="B3" i="13"/>
  <c r="F8" i="13"/>
  <c r="H8" i="13" s="1"/>
  <c r="F7" i="13"/>
  <c r="H7" i="13" s="1"/>
  <c r="C3" i="13"/>
  <c r="AT11" i="11"/>
  <c r="AS11" i="11"/>
  <c r="AR11" i="11"/>
  <c r="AQ11" i="11"/>
  <c r="AP11" i="11"/>
  <c r="AO11" i="11"/>
  <c r="AN11" i="11"/>
  <c r="AM11" i="11"/>
  <c r="AL11" i="11"/>
  <c r="AK11" i="11"/>
  <c r="AJ11" i="11"/>
  <c r="AI11" i="11"/>
  <c r="AH11" i="11"/>
  <c r="AG11" i="11"/>
  <c r="AF11" i="11"/>
  <c r="AE11" i="11"/>
  <c r="AD11" i="11"/>
  <c r="AC11" i="11"/>
  <c r="AB11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AT10" i="11"/>
  <c r="AS10" i="11"/>
  <c r="AR10" i="11"/>
  <c r="AQ10" i="11"/>
  <c r="AP10" i="11"/>
  <c r="AO10" i="11"/>
  <c r="AN10" i="11"/>
  <c r="AM10" i="11"/>
  <c r="AL10" i="11"/>
  <c r="AK10" i="11"/>
  <c r="AJ10" i="11"/>
  <c r="AI10" i="11"/>
  <c r="AH10" i="11"/>
  <c r="AG10" i="11"/>
  <c r="AF10" i="11"/>
  <c r="AE10" i="11"/>
  <c r="AD10" i="11"/>
  <c r="AC10" i="11"/>
  <c r="AB10" i="11"/>
  <c r="AA10" i="11"/>
  <c r="Z10" i="11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AT9" i="11"/>
  <c r="AS9" i="11"/>
  <c r="AR9" i="11"/>
  <c r="AQ9" i="11"/>
  <c r="AP9" i="11"/>
  <c r="AO9" i="11"/>
  <c r="AN9" i="11"/>
  <c r="AM9" i="11"/>
  <c r="AL9" i="11"/>
  <c r="AK9" i="11"/>
  <c r="AJ9" i="11"/>
  <c r="AI9" i="11"/>
  <c r="AH9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AT8" i="11"/>
  <c r="AS8" i="11"/>
  <c r="AR8" i="11"/>
  <c r="AQ8" i="11"/>
  <c r="AP8" i="11"/>
  <c r="AO8" i="11"/>
  <c r="AN8" i="11"/>
  <c r="AM8" i="11"/>
  <c r="AL8" i="11"/>
  <c r="AK8" i="11"/>
  <c r="AJ8" i="11"/>
  <c r="AI8" i="11"/>
  <c r="AH8" i="11"/>
  <c r="AG8" i="11"/>
  <c r="AF8" i="11"/>
  <c r="AE8" i="11"/>
  <c r="AD8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AT7" i="11"/>
  <c r="AS7" i="11"/>
  <c r="AR7" i="11"/>
  <c r="AQ7" i="11"/>
  <c r="AP7" i="11"/>
  <c r="AO7" i="11"/>
  <c r="AN7" i="11"/>
  <c r="AM7" i="11"/>
  <c r="AL7" i="11"/>
  <c r="AK7" i="11"/>
  <c r="AJ7" i="11"/>
  <c r="AI7" i="11"/>
  <c r="AH7" i="11"/>
  <c r="AG7" i="11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AT6" i="11"/>
  <c r="AS6" i="11"/>
  <c r="AR6" i="11"/>
  <c r="AQ6" i="11"/>
  <c r="AP6" i="11"/>
  <c r="AO6" i="11"/>
  <c r="AN6" i="11"/>
  <c r="AM6" i="11"/>
  <c r="AL6" i="11"/>
  <c r="AK6" i="11"/>
  <c r="AJ6" i="11"/>
  <c r="AI6" i="11"/>
  <c r="AH6" i="11"/>
  <c r="AG6" i="11"/>
  <c r="AF6" i="11"/>
  <c r="AE6" i="11"/>
  <c r="AD6" i="11"/>
  <c r="AC6" i="11"/>
  <c r="AB6" i="11"/>
  <c r="AA6" i="11"/>
  <c r="Z6" i="11"/>
  <c r="Y6" i="11"/>
  <c r="X6" i="11"/>
  <c r="W6" i="11"/>
  <c r="V6" i="11"/>
  <c r="U6" i="11"/>
  <c r="T6" i="11"/>
  <c r="S6" i="11"/>
  <c r="R6" i="11"/>
  <c r="Q6" i="11"/>
  <c r="P6" i="11"/>
  <c r="O6" i="11"/>
  <c r="N6" i="11"/>
  <c r="M6" i="11"/>
  <c r="L6" i="11"/>
  <c r="K6" i="11"/>
  <c r="J6" i="11"/>
  <c r="I6" i="11"/>
  <c r="H6" i="11"/>
  <c r="G6" i="11"/>
  <c r="F6" i="11"/>
  <c r="E6" i="11"/>
  <c r="D6" i="11"/>
  <c r="C6" i="11"/>
  <c r="AT5" i="11"/>
  <c r="AS5" i="11"/>
  <c r="AR5" i="11"/>
  <c r="AQ5" i="11"/>
  <c r="AQ12" i="11" s="1"/>
  <c r="AQ9" i="12" s="1"/>
  <c r="AQ10" i="12" s="1"/>
  <c r="AP5" i="11"/>
  <c r="AO5" i="11"/>
  <c r="AN5" i="11"/>
  <c r="AM5" i="11"/>
  <c r="AL5" i="11"/>
  <c r="AK5" i="11"/>
  <c r="AJ5" i="11"/>
  <c r="AI5" i="11"/>
  <c r="AH5" i="11"/>
  <c r="AG5" i="11"/>
  <c r="AF5" i="11"/>
  <c r="AE5" i="11"/>
  <c r="AD5" i="11"/>
  <c r="AC5" i="11"/>
  <c r="AB5" i="11"/>
  <c r="AA5" i="11"/>
  <c r="Z5" i="11"/>
  <c r="Y5" i="11"/>
  <c r="X5" i="11"/>
  <c r="W5" i="11"/>
  <c r="V5" i="11"/>
  <c r="U5" i="11"/>
  <c r="T5" i="11"/>
  <c r="S5" i="11"/>
  <c r="S12" i="11" s="1"/>
  <c r="S9" i="12" s="1"/>
  <c r="S10" i="12" s="1"/>
  <c r="R5" i="11"/>
  <c r="Q5" i="11"/>
  <c r="P5" i="11"/>
  <c r="O5" i="11"/>
  <c r="N5" i="11"/>
  <c r="M5" i="11"/>
  <c r="L5" i="11"/>
  <c r="K5" i="11"/>
  <c r="J5" i="11"/>
  <c r="I5" i="11"/>
  <c r="H5" i="11"/>
  <c r="G5" i="11"/>
  <c r="G12" i="11" s="1"/>
  <c r="G9" i="12" s="1"/>
  <c r="G10" i="12" s="1"/>
  <c r="F5" i="11"/>
  <c r="E5" i="11"/>
  <c r="D5" i="11"/>
  <c r="C5" i="11"/>
  <c r="B11" i="11"/>
  <c r="B10" i="11"/>
  <c r="B9" i="11"/>
  <c r="B8" i="11"/>
  <c r="B7" i="11"/>
  <c r="B6" i="11"/>
  <c r="B5" i="11"/>
  <c r="T12" i="11" l="1"/>
  <c r="T9" i="12" s="1"/>
  <c r="T10" i="12" s="1"/>
  <c r="AR12" i="11"/>
  <c r="AR9" i="12" s="1"/>
  <c r="AR10" i="12" s="1"/>
  <c r="I12" i="11"/>
  <c r="I9" i="12" s="1"/>
  <c r="I10" i="12" s="1"/>
  <c r="U12" i="11"/>
  <c r="U9" i="12" s="1"/>
  <c r="U10" i="12" s="1"/>
  <c r="AS12" i="11"/>
  <c r="AS9" i="12" s="1"/>
  <c r="AS10" i="12" s="1"/>
  <c r="H12" i="11"/>
  <c r="H9" i="12" s="1"/>
  <c r="H10" i="12" s="1"/>
  <c r="J12" i="11"/>
  <c r="J9" i="12" s="1"/>
  <c r="J10" i="12" s="1"/>
  <c r="AT12" i="11"/>
  <c r="AT9" i="12" s="1"/>
  <c r="AT10" i="12" s="1"/>
  <c r="B12" i="11"/>
  <c r="B9" i="12" s="1"/>
  <c r="B10" i="12" s="1"/>
  <c r="W12" i="11"/>
  <c r="W9" i="12" s="1"/>
  <c r="W10" i="12" s="1"/>
  <c r="K12" i="11"/>
  <c r="K9" i="12" s="1"/>
  <c r="K10" i="12" s="1"/>
  <c r="V12" i="11"/>
  <c r="V9" i="12" s="1"/>
  <c r="V10" i="12" s="1"/>
  <c r="AA12" i="11"/>
  <c r="AA9" i="12" s="1"/>
  <c r="AA10" i="12" s="1"/>
  <c r="AM12" i="11"/>
  <c r="AM9" i="12" s="1"/>
  <c r="AM10" i="12" s="1"/>
  <c r="L12" i="11"/>
  <c r="L9" i="12" s="1"/>
  <c r="L10" i="12" s="1"/>
  <c r="X12" i="11"/>
  <c r="X9" i="12" s="1"/>
  <c r="X10" i="12" s="1"/>
  <c r="Y12" i="11"/>
  <c r="Y9" i="12" s="1"/>
  <c r="Y10" i="12" s="1"/>
  <c r="M12" i="11"/>
  <c r="M9" i="12" s="1"/>
  <c r="M10" i="12" s="1"/>
  <c r="N12" i="11"/>
  <c r="N9" i="12" s="1"/>
  <c r="N10" i="12" s="1"/>
  <c r="Z12" i="11"/>
  <c r="Z9" i="12" s="1"/>
  <c r="Z10" i="12" s="1"/>
  <c r="AL12" i="11"/>
  <c r="AL9" i="12" s="1"/>
  <c r="AL10" i="12" s="1"/>
  <c r="O12" i="11"/>
  <c r="O9" i="12" s="1"/>
  <c r="O10" i="12" s="1"/>
  <c r="D12" i="11"/>
  <c r="D9" i="12" s="1"/>
  <c r="D10" i="12" s="1"/>
  <c r="P12" i="11"/>
  <c r="P9" i="12" s="1"/>
  <c r="P10" i="12" s="1"/>
  <c r="AB12" i="11"/>
  <c r="AB9" i="12" s="1"/>
  <c r="AB10" i="12" s="1"/>
  <c r="AN12" i="11"/>
  <c r="AN9" i="12" s="1"/>
  <c r="AN10" i="12" s="1"/>
  <c r="E12" i="11"/>
  <c r="E9" i="12" s="1"/>
  <c r="E10" i="12" s="1"/>
  <c r="Q12" i="11"/>
  <c r="Q9" i="12" s="1"/>
  <c r="Q10" i="12" s="1"/>
  <c r="AC12" i="11"/>
  <c r="AC9" i="12" s="1"/>
  <c r="AC10" i="12" s="1"/>
  <c r="AO12" i="11"/>
  <c r="AO9" i="12" s="1"/>
  <c r="AO10" i="12" s="1"/>
  <c r="F12" i="11"/>
  <c r="F9" i="12" s="1"/>
  <c r="F10" i="12" s="1"/>
  <c r="R12" i="11"/>
  <c r="R9" i="12" s="1"/>
  <c r="R10" i="12" s="1"/>
  <c r="AD12" i="11"/>
  <c r="AD9" i="12" s="1"/>
  <c r="AD10" i="12" s="1"/>
  <c r="AP12" i="11"/>
  <c r="AP9" i="12" s="1"/>
  <c r="AP10" i="12" s="1"/>
  <c r="AK12" i="11"/>
  <c r="AK9" i="12" s="1"/>
  <c r="AK10" i="12" s="1"/>
  <c r="AJ12" i="11"/>
  <c r="AJ9" i="12" s="1"/>
  <c r="AJ10" i="12" s="1"/>
  <c r="AI12" i="11"/>
  <c r="AI9" i="12" s="1"/>
  <c r="AI10" i="12" s="1"/>
  <c r="AH12" i="11"/>
  <c r="AH9" i="12" s="1"/>
  <c r="AH10" i="12" s="1"/>
  <c r="AG12" i="11"/>
  <c r="AG9" i="12" s="1"/>
  <c r="AG10" i="12" s="1"/>
  <c r="AF12" i="11"/>
  <c r="AF9" i="12" s="1"/>
  <c r="AF10" i="12" s="1"/>
  <c r="AE12" i="11"/>
  <c r="AE9" i="12" s="1"/>
  <c r="AE10" i="12" s="1"/>
  <c r="F3" i="13"/>
  <c r="H3" i="13" s="1"/>
  <c r="C12" i="11"/>
  <c r="C9" i="12" s="1"/>
  <c r="C10" i="12" s="1"/>
</calcChain>
</file>

<file path=xl/sharedStrings.xml><?xml version="1.0" encoding="utf-8"?>
<sst xmlns="http://schemas.openxmlformats.org/spreadsheetml/2006/main" count="464" uniqueCount="72">
  <si>
    <t>Total</t>
  </si>
  <si>
    <t>Quarter</t>
  </si>
  <si>
    <t>Year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</si>
  <si>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</si>
  <si>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</si>
  <si>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</si>
  <si>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</si>
  <si>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</si>
  <si>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</si>
  <si>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</si>
  <si>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</si>
  <si>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</si>
  <si>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</si>
  <si>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</si>
  <si>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</si>
  <si>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</si>
  <si>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</si>
  <si>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</si>
  <si>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</si>
  <si>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</si>
  <si>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</si>
  <si>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</si>
  <si>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</si>
  <si>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</si>
  <si>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</si>
  <si>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</si>
  <si>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</si>
  <si>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</si>
  <si>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</si>
  <si>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</si>
  <si>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</si>
  <si>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</si>
  <si>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Billing and Payment</t>
  </si>
  <si>
    <t>Online</t>
  </si>
  <si>
    <t>Credit and Collections</t>
  </si>
  <si>
    <t>Customer Service</t>
  </si>
  <si>
    <t>Field Services</t>
  </si>
  <si>
    <t>Power Quality/Reliability</t>
  </si>
  <si>
    <t>Construction &amp; Maintenance</t>
  </si>
  <si>
    <t>O'ahu</t>
  </si>
  <si>
    <t>Maui</t>
  </si>
  <si>
    <t>Hawai'I Island</t>
  </si>
  <si>
    <t>Commission Informal Complaint</t>
  </si>
  <si>
    <t>Commission Formal Complaint</t>
  </si>
  <si>
    <t>Escalated Executive Complaint</t>
  </si>
  <si>
    <t>Hawaiian Electric Company
Customer Complaints by Source</t>
  </si>
  <si>
    <t>Hawaiian Electric Company
Customer Complaints by Type</t>
  </si>
  <si>
    <t>Consolicated</t>
  </si>
  <si>
    <t>Hawaii'I Island</t>
  </si>
  <si>
    <t>Maui County</t>
  </si>
  <si>
    <t>Consolidated</t>
  </si>
  <si>
    <t>Q1</t>
  </si>
  <si>
    <t>Q2</t>
  </si>
  <si>
    <t>Q3</t>
  </si>
  <si>
    <t>Q4</t>
  </si>
  <si>
    <t>Total Complaints</t>
  </si>
  <si>
    <t>Total # of Customers</t>
  </si>
  <si>
    <t>Complaints per 10,000 Customers</t>
  </si>
  <si>
    <t>Customer Complaints - Oahu
Complaint Rate per 10,000 Customers</t>
  </si>
  <si>
    <t>Customer Complaints - Maui County
Complaint Rate per 10,000 Customers</t>
  </si>
  <si>
    <t>Customer Complaints - Hawai'i Island
Complaint Rate per 10,000 Customers</t>
  </si>
  <si>
    <t>Customer Complaints - Consolidated
Complaint Rate per 10,000 Customers</t>
  </si>
  <si>
    <t>Source Total</t>
  </si>
  <si>
    <t>Type Total</t>
  </si>
  <si>
    <t>Complaint Count Difference</t>
  </si>
  <si>
    <t>Q2 2022</t>
  </si>
  <si>
    <t>Q3 2022</t>
  </si>
  <si>
    <t>Q4 2022</t>
  </si>
  <si>
    <t>Q1 2023</t>
  </si>
  <si>
    <t>Q2 2023</t>
  </si>
  <si>
    <t>Q3 2023</t>
  </si>
  <si>
    <t>Q4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</si>
</sst>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62">
    <xf numFmtId="0" fontId="0" fillId="0" borderId="0" xfId="0"/>
    <xf numFmtId="0" fontId="3" fillId="0" borderId="1" xfId="0" applyFont="1" applyBorder="1"/>
    <xf numFmtId="0" fontId="0" fillId="0" borderId="1" xfId="0" applyFont="1" applyBorder="1"/>
    <xf numFmtId="0" fontId="3" fillId="0" borderId="1" xfId="0" applyFont="1" applyBorder="1" applyAlignment="1">
      <alignment horizontal="right"/>
    </xf>
    <xf numFmtId="0" fontId="5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/>
    <xf numFmtId="0" fontId="0" fillId="0" borderId="0" xfId="0" applyFont="1" applyFill="1" applyBorder="1"/>
    <xf numFmtId="0" fontId="5" fillId="0" borderId="0" xfId="0" applyFont="1" applyFill="1" applyBorder="1"/>
    <xf numFmtId="10" fontId="1" fillId="0" borderId="0" xfId="2" applyNumberFormat="1" applyFont="1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5" fillId="0" borderId="0" xfId="0" applyFont="1" applyFill="1" applyBorder="1" applyAlignment="1"/>
    <xf numFmtId="164" fontId="1" fillId="0" borderId="0" xfId="1" applyNumberFormat="1" applyFont="1" applyFill="1" applyBorder="1" applyAlignment="1"/>
    <xf numFmtId="10" fontId="0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3" fontId="0" fillId="0" borderId="0" xfId="0" applyNumberForma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Border="1" applyAlignment="1"/>
    <xf numFmtId="0" fontId="6" fillId="0" borderId="0" xfId="0" applyFont="1" applyBorder="1" applyAlignment="1"/>
    <xf numFmtId="0" fontId="3" fillId="0" borderId="0" xfId="0" applyFont="1" applyBorder="1" applyAlignment="1"/>
    <xf numFmtId="0" fontId="5" fillId="0" borderId="0" xfId="0" applyFont="1" applyBorder="1" applyAlignment="1"/>
    <xf numFmtId="0" fontId="0" fillId="0" borderId="0" xfId="0" applyFont="1" applyBorder="1" applyAlignment="1"/>
    <xf numFmtId="0" fontId="0" fillId="2" borderId="0" xfId="0" applyFill="1"/>
    <xf numFmtId="2" fontId="0" fillId="2" borderId="0" xfId="0" applyNumberFormat="1" applyFill="1"/>
    <xf numFmtId="0" fontId="5" fillId="2" borderId="1" xfId="0" applyFont="1" applyFill="1" applyBorder="1"/>
    <xf numFmtId="0" fontId="5" fillId="2" borderId="0" xfId="0" applyFont="1" applyFill="1" applyBorder="1" applyAlignment="1">
      <alignment horizontal="right"/>
    </xf>
    <xf numFmtId="0" fontId="0" fillId="2" borderId="0" xfId="0" applyFont="1" applyFill="1" applyBorder="1"/>
    <xf numFmtId="3" fontId="0" fillId="2" borderId="0" xfId="0" applyNumberFormat="1" applyFill="1"/>
    <xf numFmtId="0" fontId="3" fillId="0" borderId="2" xfId="0" applyFont="1" applyFill="1" applyBorder="1" applyAlignment="1">
      <alignment horizontal="right"/>
    </xf>
    <xf numFmtId="0" fontId="0" fillId="2" borderId="1" xfId="0" applyFill="1" applyBorder="1"/>
    <xf numFmtId="1" fontId="6" fillId="2" borderId="1" xfId="0" applyNumberFormat="1" applyFont="1" applyFill="1" applyBorder="1"/>
    <xf numFmtId="14" fontId="0" fillId="0" borderId="0" xfId="0" applyNumberFormat="1"/>
    <xf numFmtId="14" fontId="4" fillId="0" borderId="0" xfId="0" applyNumberFormat="1" applyFont="1"/>
    <xf numFmtId="14" fontId="8" fillId="0" borderId="0" xfId="0" applyNumberFormat="1" applyFont="1"/>
    <xf numFmtId="0" fontId="8" fillId="0" borderId="0" xfId="0" applyFont="1"/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Border="1"/>
    <xf numFmtId="14" fontId="0" fillId="0" borderId="0" xfId="0" applyNumberFormat="1" applyBorder="1"/>
    <xf numFmtId="0" fontId="8" fillId="0" borderId="0" xfId="0" applyFont="1" applyBorder="1"/>
    <xf numFmtId="14" fontId="8" fillId="0" borderId="0" xfId="0" applyNumberFormat="1" applyFont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">
    <cellStyle name="Comma" xfId="1" builtinId="3"/>
    <cellStyle name="Normal" xfId="0" builtinId="0"/>
    <cellStyle name="Normal 4" xfId="3" xr:uid="{CA20758C-6F4A-4245-A60C-F5E870BDA162}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71588F"/>
      <color rgb="FFAA4643"/>
      <color rgb="FF458600"/>
      <color rgb="FF01819C"/>
      <color rgb="FF747474"/>
      <color rgb="FF8D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Customer Complaints - by Type</a:t>
            </a:r>
          </a:p>
          <a:p>
            <a:pPr>
              <a:defRPr b="1"/>
            </a:pPr>
            <a:r>
              <a:rPr lang="en-US" b="1"/>
              <a:t>O'ahu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'04_oahu_cust_cmplnt_typ_cnt'!$B$43</c:f>
              <c:strCache>
                <c:ptCount val="1"/>
                <c:pt idx="0">
                  <c:v>Billing and Payment</c:v>
                </c:pt>
              </c:strCache>
            </c:strRef>
          </c:tx>
          <c:spPr>
            <a:solidFill>
              <a:srgbClr val="AA4643"/>
            </a:solidFill>
            <a:ln>
              <a:noFill/>
            </a:ln>
            <a:effectLst/>
          </c:spPr>
          <c:invertIfNegative val="0"/>
          <c:cat>
            <c:strRef>
              <c:f>'04_oahu_cust_cmplnt_typ_cnt'!$C$42:$J$42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'04_oahu_cust_cmplnt_typ_cnt'!$C$43:$J$43</c:f>
              <c:numCache>
                <c:formatCode>General</c:formatCode>
                <c:ptCount val="8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6</c:v>
                </c:pt>
                <c:pt idx="4">
                  <c:v>2</c:v>
                </c:pt>
                <c:pt idx="5">
                  <c:v>0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D9-41D5-A4AB-3F551C2ED9F8}"/>
            </c:ext>
          </c:extLst>
        </c:ser>
        <c:ser>
          <c:idx val="0"/>
          <c:order val="1"/>
          <c:tx>
            <c:strRef>
              <c:f>'04_oahu_cust_cmplnt_typ_cnt'!$B$44</c:f>
              <c:strCache>
                <c:ptCount val="1"/>
                <c:pt idx="0">
                  <c:v>Online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'04_oahu_cust_cmplnt_typ_cnt'!$C$42:$J$42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'04_oahu_cust_cmplnt_typ_cnt'!$C$44:$J$44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D9-41D5-A4AB-3F551C2ED9F8}"/>
            </c:ext>
          </c:extLst>
        </c:ser>
        <c:ser>
          <c:idx val="1"/>
          <c:order val="2"/>
          <c:tx>
            <c:strRef>
              <c:f>'04_oahu_cust_cmplnt_typ_cnt'!$B$45</c:f>
              <c:strCache>
                <c:ptCount val="1"/>
                <c:pt idx="0">
                  <c:v>Credit and Collections</c:v>
                </c:pt>
              </c:strCache>
            </c:strRef>
          </c:tx>
          <c:spPr>
            <a:solidFill>
              <a:srgbClr val="71588F"/>
            </a:solidFill>
            <a:ln>
              <a:noFill/>
            </a:ln>
            <a:effectLst/>
          </c:spPr>
          <c:invertIfNegative val="0"/>
          <c:cat>
            <c:strRef>
              <c:f>'04_oahu_cust_cmplnt_typ_cnt'!$C$42:$J$42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'04_oahu_cust_cmplnt_typ_cnt'!$C$45:$J$45</c:f>
              <c:numCache>
                <c:formatCode>General</c:formatCode>
                <c:ptCount val="8"/>
                <c:pt idx="0">
                  <c:v>0</c:v>
                </c:pt>
                <c:pt idx="1">
                  <c:v>6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7</c:v>
                </c:pt>
                <c:pt idx="6">
                  <c:v>3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2D9-41D5-A4AB-3F551C2ED9F8}"/>
            </c:ext>
          </c:extLst>
        </c:ser>
        <c:ser>
          <c:idx val="3"/>
          <c:order val="3"/>
          <c:tx>
            <c:strRef>
              <c:f>'04_oahu_cust_cmplnt_typ_cnt'!$B$46</c:f>
              <c:strCache>
                <c:ptCount val="1"/>
                <c:pt idx="0">
                  <c:v>Customer Service</c:v>
                </c:pt>
              </c:strCache>
            </c:strRef>
          </c:tx>
          <c:spPr>
            <a:solidFill>
              <a:srgbClr val="01819C"/>
            </a:solidFill>
            <a:ln>
              <a:noFill/>
            </a:ln>
            <a:effectLst/>
          </c:spPr>
          <c:invertIfNegative val="0"/>
          <c:cat>
            <c:strRef>
              <c:f>'04_oahu_cust_cmplnt_typ_cnt'!$C$42:$J$42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'04_oahu_cust_cmplnt_typ_cnt'!$C$46:$J$46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2D9-41D5-A4AB-3F551C2ED9F8}"/>
            </c:ext>
          </c:extLst>
        </c:ser>
        <c:ser>
          <c:idx val="4"/>
          <c:order val="4"/>
          <c:tx>
            <c:strRef>
              <c:f>'04_oahu_cust_cmplnt_typ_cnt'!$B$47</c:f>
              <c:strCache>
                <c:ptCount val="1"/>
                <c:pt idx="0">
                  <c:v>Field Services</c:v>
                </c:pt>
              </c:strCache>
            </c:strRef>
          </c:tx>
          <c:spPr>
            <a:solidFill>
              <a:srgbClr val="747474"/>
            </a:solidFill>
            <a:ln>
              <a:noFill/>
            </a:ln>
            <a:effectLst/>
          </c:spPr>
          <c:invertIfNegative val="0"/>
          <c:cat>
            <c:strRef>
              <c:f>'04_oahu_cust_cmplnt_typ_cnt'!$C$42:$J$42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'04_oahu_cust_cmplnt_typ_cnt'!$C$47:$J$47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2D9-41D5-A4AB-3F551C2ED9F8}"/>
            </c:ext>
          </c:extLst>
        </c:ser>
        <c:ser>
          <c:idx val="5"/>
          <c:order val="5"/>
          <c:tx>
            <c:strRef>
              <c:f>'04_oahu_cust_cmplnt_typ_cnt'!$B$48</c:f>
              <c:strCache>
                <c:ptCount val="1"/>
                <c:pt idx="0">
                  <c:v>Power Quality/Reliability</c:v>
                </c:pt>
              </c:strCache>
            </c:strRef>
          </c:tx>
          <c:spPr>
            <a:solidFill>
              <a:srgbClr val="458600"/>
            </a:solidFill>
            <a:ln>
              <a:noFill/>
            </a:ln>
            <a:effectLst/>
          </c:spPr>
          <c:invertIfNegative val="0"/>
          <c:cat>
            <c:strRef>
              <c:f>'04_oahu_cust_cmplnt_typ_cnt'!$C$42:$J$42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'04_oahu_cust_cmplnt_typ_cnt'!$C$48:$J$48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2D9-41D5-A4AB-3F551C2ED9F8}"/>
            </c:ext>
          </c:extLst>
        </c:ser>
        <c:ser>
          <c:idx val="6"/>
          <c:order val="6"/>
          <c:tx>
            <c:strRef>
              <c:f>'04_oahu_cust_cmplnt_typ_cnt'!$B$49</c:f>
              <c:strCache>
                <c:ptCount val="1"/>
                <c:pt idx="0">
                  <c:v>Construction &amp; Maintenance</c:v>
                </c:pt>
              </c:strCache>
            </c:strRef>
          </c:tx>
          <c:spPr>
            <a:solidFill>
              <a:srgbClr val="8D6600"/>
            </a:solidFill>
            <a:ln>
              <a:noFill/>
            </a:ln>
            <a:effectLst/>
          </c:spPr>
          <c:invertIfNegative val="0"/>
          <c:cat>
            <c:strRef>
              <c:f>'04_oahu_cust_cmplnt_typ_cnt'!$C$42:$J$42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'04_oahu_cust_cmplnt_typ_cnt'!$C$49:$J$49</c:f>
              <c:numCache>
                <c:formatCode>General</c:formatCode>
                <c:ptCount val="8"/>
                <c:pt idx="0">
                  <c:v>0</c:v>
                </c:pt>
                <c:pt idx="1">
                  <c:v>6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2D9-41D5-A4AB-3F551C2ED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926139448"/>
        <c:axId val="926138792"/>
      </c:barChart>
      <c:catAx>
        <c:axId val="92613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138792"/>
        <c:crosses val="autoZero"/>
        <c:auto val="1"/>
        <c:lblAlgn val="ctr"/>
        <c:lblOffset val="100"/>
        <c:noMultiLvlLbl val="0"/>
      </c:catAx>
      <c:valAx>
        <c:axId val="926138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Customer Complaints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139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Customer Complaints - by Type</a:t>
            </a:r>
          </a:p>
          <a:p>
            <a:pPr>
              <a:defRPr b="1"/>
            </a:pPr>
            <a:r>
              <a:rPr lang="en-US" b="1"/>
              <a:t>Hawai'i Island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'04_hawaii_cust_complnt_typ_cnt'!$B$43</c:f>
              <c:strCache>
                <c:ptCount val="1"/>
                <c:pt idx="0">
                  <c:v>Billing and Payment</c:v>
                </c:pt>
              </c:strCache>
            </c:strRef>
          </c:tx>
          <c:spPr>
            <a:solidFill>
              <a:srgbClr val="AA4643"/>
            </a:solidFill>
            <a:ln>
              <a:noFill/>
            </a:ln>
            <a:effectLst/>
          </c:spPr>
          <c:invertIfNegative val="0"/>
          <c:cat>
            <c:strRef>
              <c:f>'04_hawaii_cust_complnt_typ_cnt'!$C$42:$J$42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'04_hawaii_cust_complnt_typ_cnt'!$C$43:$J$43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6-40D3-B82E-49E7A83E7D3E}"/>
            </c:ext>
          </c:extLst>
        </c:ser>
        <c:ser>
          <c:idx val="0"/>
          <c:order val="1"/>
          <c:tx>
            <c:strRef>
              <c:f>'04_hawaii_cust_complnt_typ_cnt'!$B$44</c:f>
              <c:strCache>
                <c:ptCount val="1"/>
                <c:pt idx="0">
                  <c:v>Online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'04_hawaii_cust_complnt_typ_cnt'!$C$42:$J$42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'04_hawaii_cust_complnt_typ_cnt'!$C$44:$J$44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A6-40D3-B82E-49E7A83E7D3E}"/>
            </c:ext>
          </c:extLst>
        </c:ser>
        <c:ser>
          <c:idx val="1"/>
          <c:order val="2"/>
          <c:tx>
            <c:strRef>
              <c:f>'04_hawaii_cust_complnt_typ_cnt'!$B$45</c:f>
              <c:strCache>
                <c:ptCount val="1"/>
                <c:pt idx="0">
                  <c:v>Credit and Collections</c:v>
                </c:pt>
              </c:strCache>
            </c:strRef>
          </c:tx>
          <c:spPr>
            <a:solidFill>
              <a:srgbClr val="71588F"/>
            </a:solidFill>
            <a:ln>
              <a:noFill/>
            </a:ln>
            <a:effectLst/>
          </c:spPr>
          <c:invertIfNegative val="0"/>
          <c:cat>
            <c:strRef>
              <c:f>'04_hawaii_cust_complnt_typ_cnt'!$C$42:$J$42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'04_hawaii_cust_complnt_typ_cnt'!$C$45:$J$45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A6-40D3-B82E-49E7A83E7D3E}"/>
            </c:ext>
          </c:extLst>
        </c:ser>
        <c:ser>
          <c:idx val="3"/>
          <c:order val="3"/>
          <c:tx>
            <c:strRef>
              <c:f>'04_hawaii_cust_complnt_typ_cnt'!$B$46</c:f>
              <c:strCache>
                <c:ptCount val="1"/>
                <c:pt idx="0">
                  <c:v>Customer Service</c:v>
                </c:pt>
              </c:strCache>
            </c:strRef>
          </c:tx>
          <c:spPr>
            <a:solidFill>
              <a:srgbClr val="01819C"/>
            </a:solidFill>
            <a:ln>
              <a:noFill/>
            </a:ln>
            <a:effectLst/>
          </c:spPr>
          <c:invertIfNegative val="0"/>
          <c:cat>
            <c:strRef>
              <c:f>'04_hawaii_cust_complnt_typ_cnt'!$C$42:$J$42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'04_hawaii_cust_complnt_typ_cnt'!$C$46:$J$46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2A6-40D3-B82E-49E7A83E7D3E}"/>
            </c:ext>
          </c:extLst>
        </c:ser>
        <c:ser>
          <c:idx val="4"/>
          <c:order val="4"/>
          <c:tx>
            <c:strRef>
              <c:f>'04_hawaii_cust_complnt_typ_cnt'!$B$47</c:f>
              <c:strCache>
                <c:ptCount val="1"/>
                <c:pt idx="0">
                  <c:v>Field Services</c:v>
                </c:pt>
              </c:strCache>
            </c:strRef>
          </c:tx>
          <c:spPr>
            <a:solidFill>
              <a:srgbClr val="747474"/>
            </a:solidFill>
            <a:ln>
              <a:noFill/>
            </a:ln>
            <a:effectLst/>
          </c:spPr>
          <c:invertIfNegative val="0"/>
          <c:cat>
            <c:strRef>
              <c:f>'04_hawaii_cust_complnt_typ_cnt'!$C$42:$J$42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'04_hawaii_cust_complnt_typ_cnt'!$C$47:$J$47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2A6-40D3-B82E-49E7A83E7D3E}"/>
            </c:ext>
          </c:extLst>
        </c:ser>
        <c:ser>
          <c:idx val="5"/>
          <c:order val="5"/>
          <c:tx>
            <c:strRef>
              <c:f>'04_hawaii_cust_complnt_typ_cnt'!$B$48</c:f>
              <c:strCache>
                <c:ptCount val="1"/>
                <c:pt idx="0">
                  <c:v>Power Quality/Reliability</c:v>
                </c:pt>
              </c:strCache>
            </c:strRef>
          </c:tx>
          <c:spPr>
            <a:solidFill>
              <a:srgbClr val="458600"/>
            </a:solidFill>
            <a:ln>
              <a:noFill/>
            </a:ln>
            <a:effectLst/>
          </c:spPr>
          <c:invertIfNegative val="0"/>
          <c:cat>
            <c:strRef>
              <c:f>'04_hawaii_cust_complnt_typ_cnt'!$C$42:$J$42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'04_hawaii_cust_complnt_typ_cnt'!$C$48:$J$48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2A6-40D3-B82E-49E7A83E7D3E}"/>
            </c:ext>
          </c:extLst>
        </c:ser>
        <c:ser>
          <c:idx val="6"/>
          <c:order val="6"/>
          <c:tx>
            <c:strRef>
              <c:f>'04_hawaii_cust_complnt_typ_cnt'!$B$49</c:f>
              <c:strCache>
                <c:ptCount val="1"/>
                <c:pt idx="0">
                  <c:v>Construction &amp; Maintenance</c:v>
                </c:pt>
              </c:strCache>
            </c:strRef>
          </c:tx>
          <c:spPr>
            <a:solidFill>
              <a:srgbClr val="8D6600"/>
            </a:solidFill>
            <a:ln>
              <a:noFill/>
            </a:ln>
            <a:effectLst/>
          </c:spPr>
          <c:invertIfNegative val="0"/>
          <c:cat>
            <c:strRef>
              <c:f>'04_hawaii_cust_complnt_typ_cnt'!$C$42:$J$42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'04_hawaii_cust_complnt_typ_cnt'!$C$49:$J$49</c:f>
              <c:numCache>
                <c:formatCode>General</c:formatCode>
                <c:ptCount val="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2A6-40D3-B82E-49E7A83E7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926139448"/>
        <c:axId val="926138792"/>
      </c:barChart>
      <c:catAx>
        <c:axId val="92613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138792"/>
        <c:crosses val="autoZero"/>
        <c:auto val="1"/>
        <c:lblAlgn val="ctr"/>
        <c:lblOffset val="100"/>
        <c:noMultiLvlLbl val="0"/>
      </c:catAx>
      <c:valAx>
        <c:axId val="926138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Customer Complaints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13944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Customer Complaints - by Type</a:t>
            </a:r>
          </a:p>
          <a:p>
            <a:pPr>
              <a:defRPr b="1"/>
            </a:pPr>
            <a:r>
              <a:rPr lang="en-US" b="1"/>
              <a:t>Maui County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'04_maui_cust_complnt_typ_cnt'!$B$43</c:f>
              <c:strCache>
                <c:ptCount val="1"/>
                <c:pt idx="0">
                  <c:v>Billing and Payment</c:v>
                </c:pt>
              </c:strCache>
            </c:strRef>
          </c:tx>
          <c:spPr>
            <a:solidFill>
              <a:srgbClr val="AA4643"/>
            </a:solidFill>
            <a:ln>
              <a:noFill/>
            </a:ln>
            <a:effectLst/>
          </c:spPr>
          <c:invertIfNegative val="0"/>
          <c:cat>
            <c:strRef>
              <c:f>'04_maui_cust_complnt_typ_cnt'!$C$42:$J$42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'04_maui_cust_complnt_typ_cnt'!$C$43:$J$43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AE-4AA2-96A4-A509C321BD1B}"/>
            </c:ext>
          </c:extLst>
        </c:ser>
        <c:ser>
          <c:idx val="0"/>
          <c:order val="1"/>
          <c:tx>
            <c:strRef>
              <c:f>'04_maui_cust_complnt_typ_cnt'!$B$44</c:f>
              <c:strCache>
                <c:ptCount val="1"/>
                <c:pt idx="0">
                  <c:v>Online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'04_maui_cust_complnt_typ_cnt'!$C$42:$J$42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'04_maui_cust_complnt_typ_cnt'!$C$44:$J$44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AE-4AA2-96A4-A509C321BD1B}"/>
            </c:ext>
          </c:extLst>
        </c:ser>
        <c:ser>
          <c:idx val="1"/>
          <c:order val="2"/>
          <c:tx>
            <c:strRef>
              <c:f>'04_maui_cust_complnt_typ_cnt'!$B$45</c:f>
              <c:strCache>
                <c:ptCount val="1"/>
                <c:pt idx="0">
                  <c:v>Credit and Collections</c:v>
                </c:pt>
              </c:strCache>
            </c:strRef>
          </c:tx>
          <c:spPr>
            <a:solidFill>
              <a:srgbClr val="71588F"/>
            </a:solidFill>
            <a:ln>
              <a:noFill/>
            </a:ln>
            <a:effectLst/>
          </c:spPr>
          <c:invertIfNegative val="0"/>
          <c:cat>
            <c:strRef>
              <c:f>'04_maui_cust_complnt_typ_cnt'!$C$42:$J$42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'04_maui_cust_complnt_typ_cnt'!$C$45:$J$45</c:f>
              <c:numCache>
                <c:formatCode>General</c:formatCode>
                <c:ptCount val="8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AE-4AA2-96A4-A509C321BD1B}"/>
            </c:ext>
          </c:extLst>
        </c:ser>
        <c:ser>
          <c:idx val="3"/>
          <c:order val="3"/>
          <c:tx>
            <c:strRef>
              <c:f>'04_maui_cust_complnt_typ_cnt'!$B$46</c:f>
              <c:strCache>
                <c:ptCount val="1"/>
                <c:pt idx="0">
                  <c:v>Customer Service</c:v>
                </c:pt>
              </c:strCache>
            </c:strRef>
          </c:tx>
          <c:spPr>
            <a:solidFill>
              <a:srgbClr val="01819C"/>
            </a:solidFill>
            <a:ln>
              <a:noFill/>
            </a:ln>
            <a:effectLst/>
          </c:spPr>
          <c:invertIfNegative val="0"/>
          <c:cat>
            <c:strRef>
              <c:f>'04_maui_cust_complnt_typ_cnt'!$C$42:$J$42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'04_maui_cust_complnt_typ_cnt'!$C$46:$J$46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AE-4AA2-96A4-A509C321BD1B}"/>
            </c:ext>
          </c:extLst>
        </c:ser>
        <c:ser>
          <c:idx val="4"/>
          <c:order val="4"/>
          <c:tx>
            <c:strRef>
              <c:f>'04_maui_cust_complnt_typ_cnt'!$B$47</c:f>
              <c:strCache>
                <c:ptCount val="1"/>
                <c:pt idx="0">
                  <c:v>Field Services</c:v>
                </c:pt>
              </c:strCache>
            </c:strRef>
          </c:tx>
          <c:spPr>
            <a:solidFill>
              <a:srgbClr val="747474"/>
            </a:solidFill>
            <a:ln>
              <a:noFill/>
            </a:ln>
            <a:effectLst/>
          </c:spPr>
          <c:invertIfNegative val="0"/>
          <c:cat>
            <c:strRef>
              <c:f>'04_maui_cust_complnt_typ_cnt'!$C$42:$J$42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'04_maui_cust_complnt_typ_cnt'!$C$47:$J$47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0AE-4AA2-96A4-A509C321BD1B}"/>
            </c:ext>
          </c:extLst>
        </c:ser>
        <c:ser>
          <c:idx val="5"/>
          <c:order val="5"/>
          <c:tx>
            <c:strRef>
              <c:f>'04_maui_cust_complnt_typ_cnt'!$B$48</c:f>
              <c:strCache>
                <c:ptCount val="1"/>
                <c:pt idx="0">
                  <c:v>Power Quality/Reliability</c:v>
                </c:pt>
              </c:strCache>
            </c:strRef>
          </c:tx>
          <c:spPr>
            <a:solidFill>
              <a:srgbClr val="458600"/>
            </a:solidFill>
            <a:ln>
              <a:noFill/>
            </a:ln>
            <a:effectLst/>
          </c:spPr>
          <c:invertIfNegative val="0"/>
          <c:cat>
            <c:strRef>
              <c:f>'04_maui_cust_complnt_typ_cnt'!$C$42:$J$42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'04_maui_cust_complnt_typ_cnt'!$C$48:$J$48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0AE-4AA2-96A4-A509C321BD1B}"/>
            </c:ext>
          </c:extLst>
        </c:ser>
        <c:ser>
          <c:idx val="6"/>
          <c:order val="6"/>
          <c:tx>
            <c:strRef>
              <c:f>'04_maui_cust_complnt_typ_cnt'!$B$49</c:f>
              <c:strCache>
                <c:ptCount val="1"/>
                <c:pt idx="0">
                  <c:v>Construction &amp; Maintenance</c:v>
                </c:pt>
              </c:strCache>
            </c:strRef>
          </c:tx>
          <c:spPr>
            <a:solidFill>
              <a:srgbClr val="8D6600"/>
            </a:solidFill>
            <a:ln>
              <a:noFill/>
            </a:ln>
            <a:effectLst/>
          </c:spPr>
          <c:invertIfNegative val="0"/>
          <c:cat>
            <c:strRef>
              <c:f>'04_maui_cust_complnt_typ_cnt'!$C$42:$J$42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'04_maui_cust_complnt_typ_cnt'!$C$49:$J$49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0AE-4AA2-96A4-A509C321B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926139448"/>
        <c:axId val="926138792"/>
      </c:barChart>
      <c:catAx>
        <c:axId val="92613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138792"/>
        <c:crosses val="autoZero"/>
        <c:auto val="1"/>
        <c:lblAlgn val="ctr"/>
        <c:lblOffset val="100"/>
        <c:noMultiLvlLbl val="0"/>
      </c:catAx>
      <c:valAx>
        <c:axId val="926138792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Customer Complaints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13944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Customer Complaints - by Type</a:t>
            </a:r>
          </a:p>
          <a:p>
            <a:pPr>
              <a:defRPr b="1"/>
            </a:pPr>
            <a:r>
              <a:rPr lang="en-US" b="1"/>
              <a:t>Hawaiian Electric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'04_con_cust_complnt_typ_cnt'!$B$43</c:f>
              <c:strCache>
                <c:ptCount val="1"/>
                <c:pt idx="0">
                  <c:v>Billing and Payment</c:v>
                </c:pt>
              </c:strCache>
            </c:strRef>
          </c:tx>
          <c:spPr>
            <a:solidFill>
              <a:srgbClr val="AA4643"/>
            </a:solidFill>
            <a:ln>
              <a:noFill/>
            </a:ln>
            <a:effectLst/>
          </c:spPr>
          <c:invertIfNegative val="0"/>
          <c:cat>
            <c:strRef>
              <c:f>'04_con_cust_complnt_typ_cnt'!$C$42:$J$42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'04_con_cust_complnt_typ_cnt'!$C$43:$J$43</c:f>
              <c:numCache>
                <c:formatCode>General</c:formatCode>
                <c:ptCount val="8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9</c:v>
                </c:pt>
                <c:pt idx="4">
                  <c:v>2</c:v>
                </c:pt>
                <c:pt idx="5">
                  <c:v>1</c:v>
                </c:pt>
                <c:pt idx="6">
                  <c:v>10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88-41D9-AE3A-9E8083BF65FD}"/>
            </c:ext>
          </c:extLst>
        </c:ser>
        <c:ser>
          <c:idx val="0"/>
          <c:order val="1"/>
          <c:tx>
            <c:strRef>
              <c:f>'04_con_cust_complnt_typ_cnt'!$B$44</c:f>
              <c:strCache>
                <c:ptCount val="1"/>
                <c:pt idx="0">
                  <c:v>Online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'04_con_cust_complnt_typ_cnt'!$C$42:$J$42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'04_con_cust_complnt_typ_cnt'!$C$44:$J$44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88-41D9-AE3A-9E8083BF65FD}"/>
            </c:ext>
          </c:extLst>
        </c:ser>
        <c:ser>
          <c:idx val="1"/>
          <c:order val="2"/>
          <c:tx>
            <c:strRef>
              <c:f>'04_con_cust_complnt_typ_cnt'!$B$45</c:f>
              <c:strCache>
                <c:ptCount val="1"/>
                <c:pt idx="0">
                  <c:v>Credit and Collections</c:v>
                </c:pt>
              </c:strCache>
            </c:strRef>
          </c:tx>
          <c:spPr>
            <a:solidFill>
              <a:srgbClr val="71588F"/>
            </a:solidFill>
            <a:ln>
              <a:noFill/>
            </a:ln>
            <a:effectLst/>
          </c:spPr>
          <c:invertIfNegative val="0"/>
          <c:cat>
            <c:strRef>
              <c:f>'04_con_cust_complnt_typ_cnt'!$C$42:$J$42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'04_con_cust_complnt_typ_cnt'!$C$45:$J$45</c:f>
              <c:numCache>
                <c:formatCode>General</c:formatCode>
                <c:ptCount val="8"/>
                <c:pt idx="0">
                  <c:v>2</c:v>
                </c:pt>
                <c:pt idx="1">
                  <c:v>6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9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88-41D9-AE3A-9E8083BF65FD}"/>
            </c:ext>
          </c:extLst>
        </c:ser>
        <c:ser>
          <c:idx val="3"/>
          <c:order val="3"/>
          <c:tx>
            <c:strRef>
              <c:f>'04_con_cust_complnt_typ_cnt'!$B$46</c:f>
              <c:strCache>
                <c:ptCount val="1"/>
                <c:pt idx="0">
                  <c:v>Customer Service</c:v>
                </c:pt>
              </c:strCache>
            </c:strRef>
          </c:tx>
          <c:spPr>
            <a:solidFill>
              <a:srgbClr val="01819C"/>
            </a:solidFill>
            <a:ln>
              <a:noFill/>
            </a:ln>
            <a:effectLst/>
          </c:spPr>
          <c:invertIfNegative val="0"/>
          <c:cat>
            <c:strRef>
              <c:f>'04_con_cust_complnt_typ_cnt'!$C$42:$J$42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'04_con_cust_complnt_typ_cnt'!$C$46:$J$46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88-41D9-AE3A-9E8083BF65FD}"/>
            </c:ext>
          </c:extLst>
        </c:ser>
        <c:ser>
          <c:idx val="4"/>
          <c:order val="4"/>
          <c:tx>
            <c:strRef>
              <c:f>'04_con_cust_complnt_typ_cnt'!$B$47</c:f>
              <c:strCache>
                <c:ptCount val="1"/>
                <c:pt idx="0">
                  <c:v>Field Services</c:v>
                </c:pt>
              </c:strCache>
            </c:strRef>
          </c:tx>
          <c:spPr>
            <a:solidFill>
              <a:srgbClr val="747474"/>
            </a:solidFill>
            <a:ln>
              <a:noFill/>
            </a:ln>
            <a:effectLst/>
          </c:spPr>
          <c:invertIfNegative val="0"/>
          <c:cat>
            <c:strRef>
              <c:f>'04_con_cust_complnt_typ_cnt'!$C$42:$J$42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'04_con_cust_complnt_typ_cnt'!$C$47:$J$47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88-41D9-AE3A-9E8083BF65FD}"/>
            </c:ext>
          </c:extLst>
        </c:ser>
        <c:ser>
          <c:idx val="5"/>
          <c:order val="5"/>
          <c:tx>
            <c:strRef>
              <c:f>'04_con_cust_complnt_typ_cnt'!$B$48</c:f>
              <c:strCache>
                <c:ptCount val="1"/>
                <c:pt idx="0">
                  <c:v>Power Quality/Reliability</c:v>
                </c:pt>
              </c:strCache>
            </c:strRef>
          </c:tx>
          <c:spPr>
            <a:solidFill>
              <a:srgbClr val="458600"/>
            </a:solidFill>
            <a:ln>
              <a:noFill/>
            </a:ln>
            <a:effectLst/>
          </c:spPr>
          <c:invertIfNegative val="0"/>
          <c:cat>
            <c:strRef>
              <c:f>'04_con_cust_complnt_typ_cnt'!$C$42:$J$42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'04_con_cust_complnt_typ_cnt'!$C$48:$J$48</c:f>
              <c:numCache>
                <c:formatCode>General</c:formatCode>
                <c:ptCount val="8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C88-41D9-AE3A-9E8083BF65FD}"/>
            </c:ext>
          </c:extLst>
        </c:ser>
        <c:ser>
          <c:idx val="6"/>
          <c:order val="6"/>
          <c:tx>
            <c:strRef>
              <c:f>'04_con_cust_complnt_typ_cnt'!$B$49</c:f>
              <c:strCache>
                <c:ptCount val="1"/>
                <c:pt idx="0">
                  <c:v>Construction &amp; Maintenance</c:v>
                </c:pt>
              </c:strCache>
            </c:strRef>
          </c:tx>
          <c:spPr>
            <a:solidFill>
              <a:srgbClr val="8D6600"/>
            </a:solidFill>
            <a:ln>
              <a:noFill/>
            </a:ln>
            <a:effectLst/>
          </c:spPr>
          <c:invertIfNegative val="0"/>
          <c:cat>
            <c:strRef>
              <c:f>'04_con_cust_complnt_typ_cnt'!$C$42:$J$42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'04_con_cust_complnt_typ_cnt'!$C$49:$J$49</c:f>
              <c:numCache>
                <c:formatCode>General</c:formatCode>
                <c:ptCount val="8"/>
                <c:pt idx="0">
                  <c:v>1</c:v>
                </c:pt>
                <c:pt idx="1">
                  <c:v>6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C88-41D9-AE3A-9E8083BF6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926139448"/>
        <c:axId val="926138792"/>
      </c:barChart>
      <c:catAx>
        <c:axId val="92613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138792"/>
        <c:crosses val="autoZero"/>
        <c:auto val="1"/>
        <c:lblAlgn val="ctr"/>
        <c:lblOffset val="100"/>
        <c:noMultiLvlLbl val="0"/>
      </c:catAx>
      <c:valAx>
        <c:axId val="926138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Customer Complaints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139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Customer Complaints - by Source</a:t>
            </a:r>
          </a:p>
          <a:p>
            <a:pPr>
              <a:defRPr b="1"/>
            </a:pPr>
            <a:r>
              <a:rPr lang="en-US" b="1"/>
              <a:t>O'ahu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'04_oahu_cust_complnt_src_cnt'!$B$38</c:f>
              <c:strCache>
                <c:ptCount val="1"/>
                <c:pt idx="0">
                  <c:v>Commission Informal Complaint</c:v>
                </c:pt>
              </c:strCache>
            </c:strRef>
          </c:tx>
          <c:spPr>
            <a:solidFill>
              <a:srgbClr val="AA4643"/>
            </a:solidFill>
            <a:ln>
              <a:noFill/>
            </a:ln>
            <a:effectLst/>
          </c:spPr>
          <c:invertIfNegative val="0"/>
          <c:cat>
            <c:strRef>
              <c:f>'04_oahu_cust_complnt_src_cnt'!$C$37:$J$37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'04_oahu_cust_complnt_src_cnt'!$C$38:$J$38</c:f>
              <c:numCache>
                <c:formatCode>General</c:formatCode>
                <c:ptCount val="8"/>
                <c:pt idx="0">
                  <c:v>0</c:v>
                </c:pt>
                <c:pt idx="1">
                  <c:v>15</c:v>
                </c:pt>
                <c:pt idx="2">
                  <c:v>4</c:v>
                </c:pt>
                <c:pt idx="3">
                  <c:v>7</c:v>
                </c:pt>
                <c:pt idx="4">
                  <c:v>6</c:v>
                </c:pt>
                <c:pt idx="5">
                  <c:v>7</c:v>
                </c:pt>
                <c:pt idx="6">
                  <c:v>11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E0-44A1-A33A-F40C93117FC3}"/>
            </c:ext>
          </c:extLst>
        </c:ser>
        <c:ser>
          <c:idx val="0"/>
          <c:order val="1"/>
          <c:tx>
            <c:strRef>
              <c:f>'04_oahu_cust_complnt_src_cnt'!$B$39</c:f>
              <c:strCache>
                <c:ptCount val="1"/>
                <c:pt idx="0">
                  <c:v>Commission Formal Complaint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'04_oahu_cust_complnt_src_cnt'!$C$37:$J$37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'04_oahu_cust_complnt_src_cnt'!$C$39:$J$39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E0-44A1-A33A-F40C93117FC3}"/>
            </c:ext>
          </c:extLst>
        </c:ser>
        <c:ser>
          <c:idx val="1"/>
          <c:order val="2"/>
          <c:tx>
            <c:strRef>
              <c:f>'04_oahu_cust_complnt_src_cnt'!$B$40</c:f>
              <c:strCache>
                <c:ptCount val="1"/>
                <c:pt idx="0">
                  <c:v>Escalated Executive Complaint</c:v>
                </c:pt>
              </c:strCache>
            </c:strRef>
          </c:tx>
          <c:spPr>
            <a:solidFill>
              <a:srgbClr val="71588F"/>
            </a:solidFill>
            <a:ln>
              <a:noFill/>
            </a:ln>
            <a:effectLst/>
          </c:spPr>
          <c:invertIfNegative val="0"/>
          <c:cat>
            <c:strRef>
              <c:f>'04_oahu_cust_complnt_src_cnt'!$C$37:$J$37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'04_oahu_cust_complnt_src_cnt'!$C$40:$J$40</c:f>
              <c:numCache>
                <c:formatCode>General</c:formatCode>
                <c:ptCount val="8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E0-44A1-A33A-F40C93117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926139448"/>
        <c:axId val="926138792"/>
      </c:barChart>
      <c:catAx>
        <c:axId val="92613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138792"/>
        <c:crosses val="autoZero"/>
        <c:auto val="1"/>
        <c:lblAlgn val="ctr"/>
        <c:lblOffset val="100"/>
        <c:noMultiLvlLbl val="0"/>
      </c:catAx>
      <c:valAx>
        <c:axId val="926138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Customer Complaints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139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Customer Complaints - by Source</a:t>
            </a:r>
          </a:p>
          <a:p>
            <a:pPr>
              <a:defRPr b="1"/>
            </a:pPr>
            <a:r>
              <a:rPr lang="en-US" b="1"/>
              <a:t>Hawai'i Island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'04_hawaii_cust_complnt_src_cnt'!$B$38</c:f>
              <c:strCache>
                <c:ptCount val="1"/>
                <c:pt idx="0">
                  <c:v>Commission Informal Complaint</c:v>
                </c:pt>
              </c:strCache>
            </c:strRef>
          </c:tx>
          <c:spPr>
            <a:solidFill>
              <a:srgbClr val="AA4643"/>
            </a:solidFill>
            <a:ln>
              <a:noFill/>
            </a:ln>
            <a:effectLst/>
          </c:spPr>
          <c:invertIfNegative val="0"/>
          <c:cat>
            <c:strRef>
              <c:f>'04_hawaii_cust_complnt_src_cnt'!$C$37:$J$37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'04_hawaii_cust_complnt_src_cnt'!$C$38:$J$38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6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D0-40F8-A819-87151DB00935}"/>
            </c:ext>
          </c:extLst>
        </c:ser>
        <c:ser>
          <c:idx val="0"/>
          <c:order val="1"/>
          <c:tx>
            <c:strRef>
              <c:f>'04_hawaii_cust_complnt_src_cnt'!$B$39</c:f>
              <c:strCache>
                <c:ptCount val="1"/>
                <c:pt idx="0">
                  <c:v>Commission Formal Complaint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'04_hawaii_cust_complnt_src_cnt'!$C$37:$J$37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'04_hawaii_cust_complnt_src_cnt'!$C$39:$J$39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D0-40F8-A819-87151DB00935}"/>
            </c:ext>
          </c:extLst>
        </c:ser>
        <c:ser>
          <c:idx val="1"/>
          <c:order val="2"/>
          <c:tx>
            <c:strRef>
              <c:f>'04_hawaii_cust_complnt_src_cnt'!$B$40</c:f>
              <c:strCache>
                <c:ptCount val="1"/>
                <c:pt idx="0">
                  <c:v>Escalated Executive Complaint</c:v>
                </c:pt>
              </c:strCache>
            </c:strRef>
          </c:tx>
          <c:spPr>
            <a:solidFill>
              <a:srgbClr val="71588F"/>
            </a:solidFill>
            <a:ln>
              <a:noFill/>
            </a:ln>
            <a:effectLst/>
          </c:spPr>
          <c:invertIfNegative val="0"/>
          <c:cat>
            <c:strRef>
              <c:f>'04_hawaii_cust_complnt_src_cnt'!$C$37:$J$37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'04_hawaii_cust_complnt_src_cnt'!$C$40:$J$40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D0-40F8-A819-87151DB00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926139448"/>
        <c:axId val="926138792"/>
      </c:barChart>
      <c:catAx>
        <c:axId val="92613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138792"/>
        <c:crosses val="autoZero"/>
        <c:auto val="1"/>
        <c:lblAlgn val="ctr"/>
        <c:lblOffset val="100"/>
        <c:noMultiLvlLbl val="0"/>
      </c:catAx>
      <c:valAx>
        <c:axId val="926138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Customer Complaints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13944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Customer Complaints - by Source</a:t>
            </a:r>
          </a:p>
          <a:p>
            <a:pPr>
              <a:defRPr b="1"/>
            </a:pPr>
            <a:r>
              <a:rPr lang="en-US" b="1"/>
              <a:t>Maui</a:t>
            </a:r>
            <a:r>
              <a:rPr lang="en-US" b="1" baseline="0"/>
              <a:t> County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'04_maui_cust_complnt_src_cnt'!$B$38</c:f>
              <c:strCache>
                <c:ptCount val="1"/>
                <c:pt idx="0">
                  <c:v>Commission Informal Complaint</c:v>
                </c:pt>
              </c:strCache>
            </c:strRef>
          </c:tx>
          <c:spPr>
            <a:solidFill>
              <a:srgbClr val="AA4643"/>
            </a:solidFill>
            <a:ln>
              <a:noFill/>
            </a:ln>
            <a:effectLst/>
          </c:spPr>
          <c:invertIfNegative val="0"/>
          <c:cat>
            <c:strRef>
              <c:f>'04_maui_cust_complnt_src_cnt'!$C$37:$J$37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'04_maui_cust_complnt_src_cnt'!$C$38:$J$38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7C-4688-AC4E-6C48C0D290F5}"/>
            </c:ext>
          </c:extLst>
        </c:ser>
        <c:ser>
          <c:idx val="0"/>
          <c:order val="1"/>
          <c:tx>
            <c:strRef>
              <c:f>'04_maui_cust_complnt_src_cnt'!$B$39</c:f>
              <c:strCache>
                <c:ptCount val="1"/>
                <c:pt idx="0">
                  <c:v>Commission Formal Complaint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'04_maui_cust_complnt_src_cnt'!$C$37:$J$37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'04_maui_cust_complnt_src_cnt'!$C$39:$J$39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7C-4688-AC4E-6C48C0D290F5}"/>
            </c:ext>
          </c:extLst>
        </c:ser>
        <c:ser>
          <c:idx val="1"/>
          <c:order val="2"/>
          <c:tx>
            <c:strRef>
              <c:f>'04_maui_cust_complnt_src_cnt'!$B$40</c:f>
              <c:strCache>
                <c:ptCount val="1"/>
                <c:pt idx="0">
                  <c:v>Escalated Executive Complaint</c:v>
                </c:pt>
              </c:strCache>
            </c:strRef>
          </c:tx>
          <c:spPr>
            <a:solidFill>
              <a:srgbClr val="71588F"/>
            </a:solidFill>
            <a:ln>
              <a:noFill/>
            </a:ln>
            <a:effectLst/>
          </c:spPr>
          <c:invertIfNegative val="0"/>
          <c:cat>
            <c:strRef>
              <c:f>'04_maui_cust_complnt_src_cnt'!$C$37:$J$37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'04_maui_cust_complnt_src_cnt'!$C$40:$J$40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7C-4688-AC4E-6C48C0D29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926139448"/>
        <c:axId val="926138792"/>
      </c:barChart>
      <c:catAx>
        <c:axId val="92613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138792"/>
        <c:crosses val="autoZero"/>
        <c:auto val="1"/>
        <c:lblAlgn val="ctr"/>
        <c:lblOffset val="100"/>
        <c:noMultiLvlLbl val="0"/>
      </c:catAx>
      <c:valAx>
        <c:axId val="926138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Customer Complaints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13944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Customer Complaints - by Source</a:t>
            </a:r>
          </a:p>
          <a:p>
            <a:pPr>
              <a:defRPr b="1"/>
            </a:pPr>
            <a:r>
              <a:rPr lang="en-US" b="1"/>
              <a:t>Hawaiian Electric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'04_con_cust_complnt_src_cnt'!$B$40</c:f>
              <c:strCache>
                <c:ptCount val="1"/>
                <c:pt idx="0">
                  <c:v>Commission Informal Complaint</c:v>
                </c:pt>
              </c:strCache>
            </c:strRef>
          </c:tx>
          <c:spPr>
            <a:solidFill>
              <a:srgbClr val="AA4643"/>
            </a:solidFill>
            <a:ln>
              <a:noFill/>
            </a:ln>
            <a:effectLst/>
          </c:spPr>
          <c:invertIfNegative val="0"/>
          <c:cat>
            <c:strRef>
              <c:f>'04_con_cust_complnt_src_cnt'!$C$39:$J$39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'04_con_cust_complnt_src_cnt'!$C$40:$J$40</c:f>
              <c:numCache>
                <c:formatCode>General</c:formatCode>
                <c:ptCount val="8"/>
                <c:pt idx="0">
                  <c:v>3</c:v>
                </c:pt>
                <c:pt idx="1">
                  <c:v>18</c:v>
                </c:pt>
                <c:pt idx="2">
                  <c:v>8</c:v>
                </c:pt>
                <c:pt idx="3">
                  <c:v>12</c:v>
                </c:pt>
                <c:pt idx="4">
                  <c:v>7</c:v>
                </c:pt>
                <c:pt idx="5">
                  <c:v>12</c:v>
                </c:pt>
                <c:pt idx="6">
                  <c:v>19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62-4857-86F7-B5D4C75B1137}"/>
            </c:ext>
          </c:extLst>
        </c:ser>
        <c:ser>
          <c:idx val="0"/>
          <c:order val="1"/>
          <c:tx>
            <c:strRef>
              <c:f>'04_con_cust_complnt_src_cnt'!$B$41</c:f>
              <c:strCache>
                <c:ptCount val="1"/>
                <c:pt idx="0">
                  <c:v>Commission Formal Complaint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'04_con_cust_complnt_src_cnt'!$C$39:$J$39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'04_con_cust_complnt_src_cnt'!$C$41:$J$41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62-4857-86F7-B5D4C75B1137}"/>
            </c:ext>
          </c:extLst>
        </c:ser>
        <c:ser>
          <c:idx val="1"/>
          <c:order val="2"/>
          <c:tx>
            <c:strRef>
              <c:f>'04_con_cust_complnt_src_cnt'!$B$42</c:f>
              <c:strCache>
                <c:ptCount val="1"/>
                <c:pt idx="0">
                  <c:v>Escalated Executive Complaint</c:v>
                </c:pt>
              </c:strCache>
            </c:strRef>
          </c:tx>
          <c:spPr>
            <a:solidFill>
              <a:srgbClr val="71588F"/>
            </a:solidFill>
            <a:ln>
              <a:noFill/>
            </a:ln>
            <a:effectLst/>
          </c:spPr>
          <c:invertIfNegative val="0"/>
          <c:cat>
            <c:strRef>
              <c:f>'04_con_cust_complnt_src_cnt'!$C$39:$J$39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'04_con_cust_complnt_src_cnt'!$C$42:$J$42</c:f>
              <c:numCache>
                <c:formatCode>General</c:formatCode>
                <c:ptCount val="8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62-4857-86F7-B5D4C75B1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926139448"/>
        <c:axId val="926138792"/>
      </c:barChart>
      <c:catAx>
        <c:axId val="92613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138792"/>
        <c:crosses val="autoZero"/>
        <c:auto val="1"/>
        <c:lblAlgn val="ctr"/>
        <c:lblOffset val="100"/>
        <c:noMultiLvlLbl val="0"/>
      </c:catAx>
      <c:valAx>
        <c:axId val="926138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Customer Complaints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139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80007</xdr:colOff>
      <xdr:row>12</xdr:row>
      <xdr:rowOff>80009</xdr:rowOff>
    </xdr:from>
    <xdr:to>
      <xdr:col>0</xdr:col>
      <xdr:colOff>6747507</xdr:colOff>
      <xdr:row>35</xdr:row>
      <xdr:rowOff>114934</xdr:rowOff>
    </xdr:to>
    <xdr:graphicFrame macro="">
      <xdr:nvGraphicFramePr>
        <xdr:cNvPr id="2" name="04_oahu_cust_cmplnt_typ_cntch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88265</xdr:colOff>
      <xdr:row>12</xdr:row>
      <xdr:rowOff>86360</xdr:rowOff>
    </xdr:from>
    <xdr:to>
      <xdr:col>0</xdr:col>
      <xdr:colOff>6755765</xdr:colOff>
      <xdr:row>35</xdr:row>
      <xdr:rowOff>88265</xdr:rowOff>
    </xdr:to>
    <xdr:graphicFrame macro="">
      <xdr:nvGraphicFramePr>
        <xdr:cNvPr id="3" name="04_hawaii_cust_complnt_typ_cntch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182245</xdr:colOff>
      <xdr:row>12</xdr:row>
      <xdr:rowOff>38100</xdr:rowOff>
    </xdr:from>
    <xdr:to>
      <xdr:col>0</xdr:col>
      <xdr:colOff>6849745</xdr:colOff>
      <xdr:row>35</xdr:row>
      <xdr:rowOff>45720</xdr:rowOff>
    </xdr:to>
    <xdr:graphicFrame macro="">
      <xdr:nvGraphicFramePr>
        <xdr:cNvPr id="3" name="04_maui_cust_complnt_typ_cntch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12</xdr:row>
      <xdr:rowOff>127000</xdr:rowOff>
    </xdr:from>
    <xdr:to>
      <xdr:col>0</xdr:col>
      <xdr:colOff>6819900</xdr:colOff>
      <xdr:row>35</xdr:row>
      <xdr:rowOff>128905</xdr:rowOff>
    </xdr:to>
    <xdr:graphicFrame macro="">
      <xdr:nvGraphicFramePr>
        <xdr:cNvPr id="2" name="04_con_cust_complnt_typ_cntch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123190</xdr:colOff>
      <xdr:row>8</xdr:row>
      <xdr:rowOff>114300</xdr:rowOff>
    </xdr:from>
    <xdr:to>
      <xdr:col>0</xdr:col>
      <xdr:colOff>6790690</xdr:colOff>
      <xdr:row>30</xdr:row>
      <xdr:rowOff>161925</xdr:rowOff>
    </xdr:to>
    <xdr:graphicFrame macro="">
      <xdr:nvGraphicFramePr>
        <xdr:cNvPr id="6" name="04_oahu_cust_complnt_src_cntch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173990</xdr:colOff>
      <xdr:row>8</xdr:row>
      <xdr:rowOff>88900</xdr:rowOff>
    </xdr:from>
    <xdr:to>
      <xdr:col>0</xdr:col>
      <xdr:colOff>6841490</xdr:colOff>
      <xdr:row>31</xdr:row>
      <xdr:rowOff>90805</xdr:rowOff>
    </xdr:to>
    <xdr:graphicFrame macro="">
      <xdr:nvGraphicFramePr>
        <xdr:cNvPr id="3" name="04_hawaii_cust_complnt_src_cntch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8</xdr:row>
      <xdr:rowOff>114300</xdr:rowOff>
    </xdr:from>
    <xdr:to>
      <xdr:col>0</xdr:col>
      <xdr:colOff>6819900</xdr:colOff>
      <xdr:row>31</xdr:row>
      <xdr:rowOff>127000</xdr:rowOff>
    </xdr:to>
    <xdr:graphicFrame macro="">
      <xdr:nvGraphicFramePr>
        <xdr:cNvPr id="2" name="04_maui_cust_complnt_src_cntch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224790</xdr:colOff>
      <xdr:row>10</xdr:row>
      <xdr:rowOff>78740</xdr:rowOff>
    </xdr:from>
    <xdr:to>
      <xdr:col>0</xdr:col>
      <xdr:colOff>6892290</xdr:colOff>
      <xdr:row>33</xdr:row>
      <xdr:rowOff>108585</xdr:rowOff>
    </xdr:to>
    <xdr:graphicFrame macro="">
      <xdr:nvGraphicFramePr>
        <xdr:cNvPr id="3" name="04_con_cust_complnt_src_cntch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7BD27-D89E-48C8-A67D-A9DCE2DC21E0}">
  <sheetPr codeName="Sheet4"/>
  <dimension ref="A1:AT50"/>
  <sheetViews>
    <sheetView zoomScaleNormal="100" workbookViewId="0">
      <pane xSplit="1" topLeftCell="AF1" activePane="topRight" state="frozen"/>
      <selection pane="topRight"/>
    </sheetView>
  </sheetViews>
  <sheetFormatPr defaultRowHeight="14.4" x14ac:dyDescent="0.3"/>
  <cols>
    <col min="1" max="1" width="103.6640625" customWidth="1"/>
    <col min="2" max="2" width="10.5546875" bestFit="1" customWidth="1"/>
    <col min="3" max="4" width="9.6640625" bestFit="1" customWidth="1"/>
    <col min="5" max="5" width="10.6640625" bestFit="1" customWidth="1"/>
    <col min="6" max="6" width="10.5546875" bestFit="1" customWidth="1"/>
    <col min="7" max="7" width="9.109375" bestFit="1" customWidth="1"/>
    <col min="8" max="8" width="9.6640625" bestFit="1" customWidth="1"/>
    <col min="9" max="9" width="9.5546875" bestFit="1" customWidth="1"/>
    <col min="10" max="10" width="9.6640625" bestFit="1" customWidth="1"/>
    <col min="11" max="11" width="9.5546875" bestFit="1" customWidth="1"/>
    <col min="23" max="30" width="7.6640625" bestFit="1" customWidth="1"/>
  </cols>
  <sheetData>
    <row r="1" spans="1:46" ht="31.8" x14ac:dyDescent="0.35">
      <c r="A1" s="19" t="s">
        <v>46</v>
      </c>
      <c r="B1" s="5"/>
      <c r="C1" s="5"/>
      <c r="D1" s="5"/>
      <c r="E1" s="5"/>
      <c r="F1" s="5"/>
      <c r="G1" s="5"/>
      <c r="H1" s="5"/>
      <c r="I1" s="5"/>
    </row>
    <row r="2" spans="1:46" ht="18" x14ac:dyDescent="0.35">
      <c r="A2" s="6" t="s">
        <v>39</v>
      </c>
      <c r="B2" s="5"/>
      <c r="C2" s="5"/>
      <c r="D2" s="5"/>
      <c r="E2" s="5"/>
      <c r="F2" s="5"/>
      <c r="G2" s="5"/>
      <c r="H2" s="5"/>
      <c r="I2" s="5"/>
    </row>
    <row r="3" spans="1:46" ht="15" customHeight="1" x14ac:dyDescent="0.3">
      <c r="A3" s="3" t="s">
        <v>2</v>
      </c>
      <c r="B3" s="54">
        <v>2015</v>
      </c>
      <c r="C3" s="55"/>
      <c r="D3" s="55"/>
      <c r="E3" s="55"/>
      <c r="F3" s="54">
        <v>2016</v>
      </c>
      <c r="G3" s="55"/>
      <c r="H3" s="55"/>
      <c r="I3" s="55"/>
      <c r="J3" s="54">
        <v>2017</v>
      </c>
      <c r="K3" s="57"/>
      <c r="L3" s="57"/>
      <c r="M3" s="57"/>
      <c r="N3" s="57">
        <v>2018</v>
      </c>
      <c r="O3" s="57"/>
      <c r="P3" s="57"/>
      <c r="Q3" s="57"/>
      <c r="R3" s="57">
        <v>2019</v>
      </c>
      <c r="S3" s="57"/>
      <c r="T3" s="57"/>
      <c r="U3" s="57"/>
      <c r="V3" s="57">
        <v>2020</v>
      </c>
      <c r="W3" s="57"/>
      <c r="X3" s="57"/>
      <c r="Y3" s="57"/>
      <c r="Z3" s="57">
        <v>2021</v>
      </c>
      <c r="AA3" s="57"/>
      <c r="AB3" s="57"/>
      <c r="AC3" s="57"/>
      <c r="AD3" s="56">
        <v>2022</v>
      </c>
      <c r="AE3" s="56"/>
      <c r="AF3" s="56"/>
      <c r="AG3" s="56"/>
      <c r="AH3" s="51">
        <v>2023</v>
      </c>
      <c r="AI3" s="52"/>
      <c r="AJ3" s="52"/>
      <c r="AK3" s="53"/>
      <c r="AL3" s="7"/>
      <c r="AM3" s="7"/>
      <c r="AN3" s="7"/>
      <c r="AO3" s="7"/>
      <c r="AP3" s="7"/>
      <c r="AQ3" s="7"/>
      <c r="AR3" s="7"/>
      <c r="AS3" s="7"/>
      <c r="AT3" s="7"/>
    </row>
    <row r="4" spans="1:46" ht="15" customHeight="1" x14ac:dyDescent="0.3">
      <c r="A4" s="3" t="s">
        <v>1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7" t="s">
        <v>19</v>
      </c>
      <c r="S4" s="7" t="s">
        <v>20</v>
      </c>
      <c r="T4" s="7" t="s">
        <v>21</v>
      </c>
      <c r="U4" s="7" t="s">
        <v>22</v>
      </c>
      <c r="V4" s="7" t="s">
        <v>23</v>
      </c>
      <c r="W4" s="7" t="s">
        <v>24</v>
      </c>
      <c r="X4" s="7" t="s">
        <v>25</v>
      </c>
      <c r="Y4" s="7" t="s">
        <v>26</v>
      </c>
      <c r="Z4" s="7" t="s">
        <v>27</v>
      </c>
      <c r="AA4" s="7" t="s">
        <v>28</v>
      </c>
      <c r="AB4" s="7" t="s">
        <v>29</v>
      </c>
      <c r="AC4" s="7" t="s">
        <v>30</v>
      </c>
      <c r="AD4" s="7" t="s">
        <v>31</v>
      </c>
      <c r="AE4" s="7" t="s">
        <v>65</v>
      </c>
      <c r="AF4" s="7" t="s">
        <v>66</v>
      </c>
      <c r="AG4" s="7" t="s">
        <v>67</v>
      </c>
      <c r="AH4" s="7" t="s">
        <v>68</v>
      </c>
      <c r="AI4" s="7" t="s">
        <v>69</v>
      </c>
      <c r="AJ4" s="7" t="s">
        <v>70</v>
      </c>
      <c r="AK4" s="7" t="s">
        <v>71</v>
      </c>
      <c r="AL4" s="7"/>
      <c r="AM4" s="7"/>
      <c r="AN4" s="7"/>
      <c r="AO4" s="7"/>
      <c r="AP4" s="7"/>
      <c r="AQ4" s="7"/>
      <c r="AR4" s="7"/>
      <c r="AS4" s="7"/>
      <c r="AT4" s="7"/>
    </row>
    <row r="5" spans="1:46" ht="15" customHeight="1" x14ac:dyDescent="0.3">
      <c r="A5" s="3" t="s">
        <v>32</v>
      </c>
      <c r="B5" s="4">
        <v>2</v>
      </c>
      <c r="C5" s="4">
        <v>2</v>
      </c>
      <c r="D5" s="4">
        <v>2</v>
      </c>
      <c r="E5" s="4">
        <v>1</v>
      </c>
      <c r="F5" s="4">
        <v>2</v>
      </c>
      <c r="G5" s="4">
        <v>1</v>
      </c>
      <c r="H5" s="4">
        <v>1</v>
      </c>
      <c r="I5" s="4">
        <v>0</v>
      </c>
      <c r="J5" s="4">
        <v>2</v>
      </c>
      <c r="K5" s="4">
        <v>0</v>
      </c>
      <c r="L5" s="2">
        <v>1</v>
      </c>
      <c r="M5" s="2">
        <v>1</v>
      </c>
      <c r="N5" s="2">
        <v>0</v>
      </c>
      <c r="O5" s="2">
        <v>1</v>
      </c>
      <c r="P5" s="2">
        <v>0</v>
      </c>
      <c r="Q5" s="2">
        <v>1</v>
      </c>
      <c r="R5" s="2">
        <v>2</v>
      </c>
      <c r="S5" s="2">
        <v>1</v>
      </c>
      <c r="T5" s="2">
        <v>2</v>
      </c>
      <c r="U5" s="2">
        <v>2</v>
      </c>
      <c r="V5" s="2">
        <v>1</v>
      </c>
      <c r="W5" s="2">
        <v>3</v>
      </c>
      <c r="X5" s="2">
        <v>3</v>
      </c>
      <c r="Y5" s="2"/>
      <c r="Z5" s="2">
        <v>0</v>
      </c>
      <c r="AA5" s="2">
        <v>2</v>
      </c>
      <c r="AB5" s="2">
        <v>1</v>
      </c>
      <c r="AC5" s="2">
        <v>0</v>
      </c>
      <c r="AD5" s="2">
        <v>1</v>
      </c>
      <c r="AE5" s="2">
        <v>0</v>
      </c>
      <c r="AF5" s="2">
        <v>1</v>
      </c>
      <c r="AG5" s="2">
        <v>6</v>
      </c>
      <c r="AH5" s="2">
        <v>2</v>
      </c>
      <c r="AI5" s="2">
        <v>0</v>
      </c>
      <c r="AJ5" s="2">
        <v>6</v>
      </c>
      <c r="AK5" s="2">
        <v>2</v>
      </c>
      <c r="AL5" s="2"/>
      <c r="AM5" s="2"/>
      <c r="AN5" s="2"/>
      <c r="AO5" s="2"/>
      <c r="AP5" s="2"/>
      <c r="AQ5" s="2"/>
      <c r="AR5" s="2"/>
      <c r="AS5" s="2"/>
      <c r="AT5" s="2"/>
    </row>
    <row r="6" spans="1:46" ht="15" customHeight="1" x14ac:dyDescent="0.3">
      <c r="A6" s="3" t="s">
        <v>33</v>
      </c>
      <c r="B6" s="4">
        <v>0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/>
      <c r="W6" s="2"/>
      <c r="X6" s="2"/>
      <c r="Y6" s="2"/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/>
      <c r="AH6" s="2">
        <v>1</v>
      </c>
      <c r="AI6" s="2">
        <v>0</v>
      </c>
      <c r="AJ6" s="2">
        <v>0</v>
      </c>
      <c r="AK6" s="2">
        <v>0</v>
      </c>
      <c r="AL6" s="2"/>
      <c r="AM6" s="2"/>
      <c r="AN6" s="2"/>
      <c r="AO6" s="2"/>
      <c r="AP6" s="2"/>
      <c r="AQ6" s="2"/>
      <c r="AR6" s="2"/>
      <c r="AS6" s="2"/>
      <c r="AT6" s="2"/>
    </row>
    <row r="7" spans="1:46" ht="15" customHeight="1" x14ac:dyDescent="0.3">
      <c r="A7" s="3" t="s">
        <v>34</v>
      </c>
      <c r="B7" s="4">
        <v>1</v>
      </c>
      <c r="C7" s="4">
        <v>1</v>
      </c>
      <c r="D7" s="4">
        <v>3</v>
      </c>
      <c r="E7" s="4">
        <v>1</v>
      </c>
      <c r="F7" s="4">
        <v>1</v>
      </c>
      <c r="G7" s="4">
        <v>0</v>
      </c>
      <c r="H7" s="4">
        <v>0</v>
      </c>
      <c r="I7" s="4">
        <v>0</v>
      </c>
      <c r="J7" s="4">
        <v>0</v>
      </c>
      <c r="K7" s="4">
        <v>1</v>
      </c>
      <c r="L7" s="2">
        <v>0</v>
      </c>
      <c r="M7" s="2">
        <v>1</v>
      </c>
      <c r="N7" s="2">
        <v>1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1</v>
      </c>
      <c r="U7" s="2">
        <v>9</v>
      </c>
      <c r="V7" s="2">
        <v>2</v>
      </c>
      <c r="W7" s="2">
        <v>2</v>
      </c>
      <c r="X7" s="2"/>
      <c r="Y7" s="2"/>
      <c r="Z7" s="2">
        <v>1</v>
      </c>
      <c r="AA7" s="2">
        <v>1</v>
      </c>
      <c r="AB7" s="2">
        <v>1</v>
      </c>
      <c r="AC7" s="2">
        <v>2</v>
      </c>
      <c r="AD7" s="2">
        <v>0</v>
      </c>
      <c r="AE7" s="2">
        <v>6</v>
      </c>
      <c r="AF7" s="2">
        <v>1</v>
      </c>
      <c r="AG7" s="2">
        <v>1</v>
      </c>
      <c r="AH7" s="2">
        <v>2</v>
      </c>
      <c r="AI7" s="2">
        <v>7</v>
      </c>
      <c r="AJ7" s="2">
        <v>3</v>
      </c>
      <c r="AK7" s="2">
        <v>2</v>
      </c>
      <c r="AL7" s="2"/>
      <c r="AM7" s="2"/>
      <c r="AN7" s="2"/>
      <c r="AO7" s="2"/>
      <c r="AP7" s="2"/>
      <c r="AQ7" s="2"/>
      <c r="AR7" s="2"/>
      <c r="AS7" s="2"/>
      <c r="AT7" s="2"/>
    </row>
    <row r="8" spans="1:46" ht="15" customHeight="1" x14ac:dyDescent="0.3">
      <c r="A8" s="3" t="s">
        <v>35</v>
      </c>
      <c r="B8" s="4">
        <v>0</v>
      </c>
      <c r="C8" s="4">
        <v>0</v>
      </c>
      <c r="D8" s="4">
        <v>0</v>
      </c>
      <c r="E8" s="4">
        <v>0</v>
      </c>
      <c r="F8" s="4">
        <v>2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1</v>
      </c>
      <c r="S8" s="2">
        <v>0</v>
      </c>
      <c r="T8" s="2">
        <v>0</v>
      </c>
      <c r="U8" s="2">
        <v>0</v>
      </c>
      <c r="V8" s="2">
        <v>1</v>
      </c>
      <c r="W8" s="2"/>
      <c r="X8" s="2"/>
      <c r="Y8" s="2"/>
      <c r="Z8" s="2">
        <v>1</v>
      </c>
      <c r="AA8" s="2">
        <v>0</v>
      </c>
      <c r="AB8" s="2">
        <v>0</v>
      </c>
      <c r="AC8" s="2">
        <v>0</v>
      </c>
      <c r="AD8" s="2">
        <v>0</v>
      </c>
      <c r="AE8" s="2">
        <v>1</v>
      </c>
      <c r="AF8" s="2">
        <v>1</v>
      </c>
      <c r="AG8" s="2"/>
      <c r="AH8" s="2">
        <v>2</v>
      </c>
      <c r="AI8" s="2">
        <v>0</v>
      </c>
      <c r="AJ8" s="2">
        <v>0</v>
      </c>
      <c r="AK8" s="2">
        <v>1</v>
      </c>
      <c r="AL8" s="2"/>
      <c r="AM8" s="2"/>
      <c r="AN8" s="2"/>
      <c r="AO8" s="2"/>
      <c r="AP8" s="2"/>
      <c r="AQ8" s="2"/>
      <c r="AR8" s="2"/>
      <c r="AS8" s="2"/>
      <c r="AT8" s="2"/>
    </row>
    <row r="9" spans="1:46" ht="15" customHeight="1" x14ac:dyDescent="0.3">
      <c r="A9" s="3" t="s">
        <v>36</v>
      </c>
      <c r="B9" s="4">
        <v>3</v>
      </c>
      <c r="C9" s="4">
        <v>1</v>
      </c>
      <c r="D9" s="4">
        <v>1</v>
      </c>
      <c r="E9" s="4">
        <v>1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1</v>
      </c>
      <c r="L9" s="2">
        <v>1</v>
      </c>
      <c r="M9" s="2">
        <v>0</v>
      </c>
      <c r="N9" s="2">
        <v>1</v>
      </c>
      <c r="O9" s="2">
        <v>1</v>
      </c>
      <c r="P9" s="2">
        <v>0</v>
      </c>
      <c r="Q9" s="2">
        <v>0</v>
      </c>
      <c r="R9" s="2">
        <v>0</v>
      </c>
      <c r="S9" s="2">
        <v>1</v>
      </c>
      <c r="T9" s="2">
        <v>0</v>
      </c>
      <c r="U9" s="2">
        <v>0</v>
      </c>
      <c r="V9" s="2"/>
      <c r="W9" s="2"/>
      <c r="X9" s="2"/>
      <c r="Y9" s="2">
        <v>2</v>
      </c>
      <c r="Z9" s="2">
        <v>1</v>
      </c>
      <c r="AA9" s="2">
        <v>0</v>
      </c>
      <c r="AB9" s="2">
        <v>1</v>
      </c>
      <c r="AC9" s="2">
        <v>0</v>
      </c>
      <c r="AD9" s="2">
        <v>0</v>
      </c>
      <c r="AE9" s="2">
        <v>0</v>
      </c>
      <c r="AF9" s="2">
        <v>0</v>
      </c>
      <c r="AG9" s="2">
        <v>1</v>
      </c>
      <c r="AH9" s="2">
        <v>0</v>
      </c>
      <c r="AI9" s="2">
        <v>0</v>
      </c>
      <c r="AJ9" s="2">
        <v>1</v>
      </c>
      <c r="AK9" s="2">
        <v>0</v>
      </c>
      <c r="AL9" s="2"/>
      <c r="AM9" s="2"/>
      <c r="AN9" s="2"/>
      <c r="AO9" s="2"/>
      <c r="AP9" s="2"/>
      <c r="AQ9" s="2"/>
      <c r="AR9" s="2"/>
      <c r="AS9" s="2"/>
      <c r="AT9" s="2"/>
    </row>
    <row r="10" spans="1:46" ht="15" customHeight="1" x14ac:dyDescent="0.3">
      <c r="A10" s="3" t="s">
        <v>37</v>
      </c>
      <c r="B10" s="4">
        <v>3</v>
      </c>
      <c r="C10" s="4">
        <v>36</v>
      </c>
      <c r="D10" s="4">
        <v>18</v>
      </c>
      <c r="E10" s="4">
        <v>15</v>
      </c>
      <c r="F10" s="4">
        <v>4</v>
      </c>
      <c r="G10" s="4">
        <v>10</v>
      </c>
      <c r="H10" s="4">
        <v>5</v>
      </c>
      <c r="I10" s="4">
        <v>1</v>
      </c>
      <c r="J10" s="4">
        <v>5</v>
      </c>
      <c r="K10" s="4">
        <v>3</v>
      </c>
      <c r="L10" s="2">
        <v>2</v>
      </c>
      <c r="M10" s="2">
        <v>1</v>
      </c>
      <c r="N10" s="2">
        <v>0</v>
      </c>
      <c r="O10" s="2">
        <v>3</v>
      </c>
      <c r="P10" s="2">
        <v>1</v>
      </c>
      <c r="Q10" s="2">
        <v>0</v>
      </c>
      <c r="R10" s="2">
        <v>0</v>
      </c>
      <c r="S10" s="2">
        <v>1</v>
      </c>
      <c r="T10" s="2">
        <v>0</v>
      </c>
      <c r="U10" s="2">
        <v>0</v>
      </c>
      <c r="V10" s="2">
        <v>1</v>
      </c>
      <c r="W10" s="2">
        <v>1</v>
      </c>
      <c r="X10" s="2">
        <v>2</v>
      </c>
      <c r="Y10" s="2"/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2</v>
      </c>
      <c r="AF10" s="2">
        <v>1</v>
      </c>
      <c r="AG10" s="2"/>
      <c r="AH10" s="2">
        <v>0</v>
      </c>
      <c r="AI10" s="2">
        <v>0</v>
      </c>
      <c r="AJ10" s="2">
        <v>1</v>
      </c>
      <c r="AK10" s="2">
        <v>1</v>
      </c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5" customHeight="1" x14ac:dyDescent="0.3">
      <c r="A11" s="3" t="s">
        <v>38</v>
      </c>
      <c r="B11" s="4">
        <v>1</v>
      </c>
      <c r="C11" s="4">
        <v>2</v>
      </c>
      <c r="D11" s="4">
        <v>0</v>
      </c>
      <c r="E11" s="4">
        <v>2</v>
      </c>
      <c r="F11" s="4">
        <v>0</v>
      </c>
      <c r="G11" s="4">
        <v>2</v>
      </c>
      <c r="H11" s="4">
        <v>0</v>
      </c>
      <c r="I11" s="4">
        <v>1</v>
      </c>
      <c r="J11" s="4">
        <v>2</v>
      </c>
      <c r="K11" s="4">
        <v>4</v>
      </c>
      <c r="L11" s="2">
        <v>1</v>
      </c>
      <c r="M11" s="2">
        <v>1</v>
      </c>
      <c r="N11" s="2">
        <v>0</v>
      </c>
      <c r="O11" s="2">
        <v>2</v>
      </c>
      <c r="P11" s="2">
        <v>2</v>
      </c>
      <c r="Q11" s="2">
        <v>0</v>
      </c>
      <c r="R11" s="2">
        <v>0</v>
      </c>
      <c r="S11" s="2">
        <v>0</v>
      </c>
      <c r="T11" s="2">
        <v>1</v>
      </c>
      <c r="U11" s="2">
        <v>0</v>
      </c>
      <c r="V11" s="2"/>
      <c r="W11" s="2"/>
      <c r="X11" s="2"/>
      <c r="Y11" s="2">
        <v>1</v>
      </c>
      <c r="Z11" s="2">
        <v>1</v>
      </c>
      <c r="AA11" s="2">
        <v>0</v>
      </c>
      <c r="AB11" s="2">
        <v>1</v>
      </c>
      <c r="AC11" s="2">
        <v>1</v>
      </c>
      <c r="AD11" s="2">
        <v>0</v>
      </c>
      <c r="AE11" s="2">
        <v>6</v>
      </c>
      <c r="AF11" s="2">
        <v>2</v>
      </c>
      <c r="AG11" s="2"/>
      <c r="AH11" s="2">
        <v>0</v>
      </c>
      <c r="AI11" s="2">
        <v>1</v>
      </c>
      <c r="AJ11" s="2">
        <v>2</v>
      </c>
      <c r="AK11" s="2">
        <v>0</v>
      </c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5.6" x14ac:dyDescent="0.3">
      <c r="A12" s="37" t="s">
        <v>0</v>
      </c>
      <c r="B12" s="31">
        <f>SUM(B5:B11)</f>
        <v>10</v>
      </c>
      <c r="C12" s="31">
        <f>SUM(C5:C11)</f>
        <v>43</v>
      </c>
      <c r="D12" s="31">
        <f t="shared" ref="D12:AT12" si="0">SUM(D5:D11)</f>
        <v>24</v>
      </c>
      <c r="E12" s="31">
        <f t="shared" si="0"/>
        <v>20</v>
      </c>
      <c r="F12" s="31">
        <f t="shared" si="0"/>
        <v>9</v>
      </c>
      <c r="G12" s="31">
        <f t="shared" si="0"/>
        <v>13</v>
      </c>
      <c r="H12" s="31">
        <f t="shared" si="0"/>
        <v>7</v>
      </c>
      <c r="I12" s="31">
        <f t="shared" si="0"/>
        <v>2</v>
      </c>
      <c r="J12" s="31">
        <f t="shared" si="0"/>
        <v>9</v>
      </c>
      <c r="K12" s="31">
        <f t="shared" si="0"/>
        <v>9</v>
      </c>
      <c r="L12" s="31">
        <f t="shared" si="0"/>
        <v>5</v>
      </c>
      <c r="M12" s="31">
        <f t="shared" si="0"/>
        <v>4</v>
      </c>
      <c r="N12" s="31">
        <f t="shared" si="0"/>
        <v>2</v>
      </c>
      <c r="O12" s="31">
        <f t="shared" si="0"/>
        <v>7</v>
      </c>
      <c r="P12" s="31">
        <f t="shared" si="0"/>
        <v>3</v>
      </c>
      <c r="Q12" s="31">
        <f t="shared" si="0"/>
        <v>1</v>
      </c>
      <c r="R12" s="31">
        <f t="shared" si="0"/>
        <v>3</v>
      </c>
      <c r="S12" s="31">
        <f t="shared" si="0"/>
        <v>3</v>
      </c>
      <c r="T12" s="31">
        <f t="shared" si="0"/>
        <v>4</v>
      </c>
      <c r="U12" s="31">
        <f t="shared" si="0"/>
        <v>11</v>
      </c>
      <c r="V12" s="31">
        <f t="shared" si="0"/>
        <v>5</v>
      </c>
      <c r="W12" s="31">
        <f t="shared" si="0"/>
        <v>6</v>
      </c>
      <c r="X12" s="31">
        <f t="shared" si="0"/>
        <v>5</v>
      </c>
      <c r="Y12" s="31">
        <f t="shared" si="0"/>
        <v>3</v>
      </c>
      <c r="Z12" s="31">
        <f t="shared" si="0"/>
        <v>4</v>
      </c>
      <c r="AA12" s="31">
        <f t="shared" si="0"/>
        <v>3</v>
      </c>
      <c r="AB12" s="31">
        <f t="shared" si="0"/>
        <v>4</v>
      </c>
      <c r="AC12" s="31">
        <f t="shared" si="0"/>
        <v>3</v>
      </c>
      <c r="AD12" s="31">
        <f t="shared" si="0"/>
        <v>1</v>
      </c>
      <c r="AE12" s="31">
        <f t="shared" si="0"/>
        <v>15</v>
      </c>
      <c r="AF12" s="31">
        <f t="shared" si="0"/>
        <v>6</v>
      </c>
      <c r="AG12" s="31">
        <f t="shared" si="0"/>
        <v>8</v>
      </c>
      <c r="AH12" s="31">
        <f t="shared" si="0"/>
        <v>7</v>
      </c>
      <c r="AI12" s="31">
        <f t="shared" si="0"/>
        <v>8</v>
      </c>
      <c r="AJ12" s="31">
        <f t="shared" si="0"/>
        <v>13</v>
      </c>
      <c r="AK12" s="31">
        <f t="shared" si="0"/>
        <v>6</v>
      </c>
      <c r="AL12" s="31">
        <f t="shared" si="0"/>
        <v>0</v>
      </c>
      <c r="AM12" s="31">
        <f t="shared" si="0"/>
        <v>0</v>
      </c>
      <c r="AN12" s="31">
        <f t="shared" si="0"/>
        <v>0</v>
      </c>
      <c r="AO12" s="31">
        <f t="shared" si="0"/>
        <v>0</v>
      </c>
      <c r="AP12" s="31">
        <f t="shared" si="0"/>
        <v>0</v>
      </c>
      <c r="AQ12" s="31">
        <f t="shared" si="0"/>
        <v>0</v>
      </c>
      <c r="AR12" s="31">
        <f t="shared" si="0"/>
        <v>0</v>
      </c>
      <c r="AS12" s="31">
        <f t="shared" si="0"/>
        <v>0</v>
      </c>
      <c r="AT12" s="31">
        <f t="shared" si="0"/>
        <v>0</v>
      </c>
    </row>
    <row r="38" spans="2:11" x14ac:dyDescent="0.3">
      <c r="B38" s="47"/>
      <c r="C38" s="47"/>
      <c r="D38" s="47"/>
      <c r="E38" s="47"/>
      <c r="F38" s="47"/>
      <c r="G38" s="47"/>
      <c r="H38" s="47"/>
      <c r="I38" s="47"/>
      <c r="J38" s="48">
        <f ca="1">TODAY()</f>
        <v>45321</v>
      </c>
    </row>
    <row r="39" spans="2:11" x14ac:dyDescent="0.3">
      <c r="B39" s="47"/>
      <c r="C39" s="47"/>
      <c r="D39" s="47"/>
      <c r="E39" s="47"/>
      <c r="F39" s="47"/>
      <c r="G39" s="47"/>
      <c r="H39" s="47"/>
      <c r="I39" s="47"/>
      <c r="J39" s="48">
        <f ca="1">DATE(YEAR(J38),FLOOR(MONTH(J38)-1,3)+1,1)</f>
        <v>45292</v>
      </c>
    </row>
    <row r="40" spans="2:11" x14ac:dyDescent="0.3">
      <c r="B40" s="49"/>
      <c r="C40" s="50">
        <f t="shared" ref="C40:H40" ca="1" si="1">D40-90</f>
        <v>44572</v>
      </c>
      <c r="D40" s="50">
        <f t="shared" ca="1" si="1"/>
        <v>44662</v>
      </c>
      <c r="E40" s="50">
        <f t="shared" ca="1" si="1"/>
        <v>44752</v>
      </c>
      <c r="F40" s="50">
        <f t="shared" ca="1" si="1"/>
        <v>44842</v>
      </c>
      <c r="G40" s="50">
        <f t="shared" ca="1" si="1"/>
        <v>44932</v>
      </c>
      <c r="H40" s="50">
        <f t="shared" ca="1" si="1"/>
        <v>45022</v>
      </c>
      <c r="I40" s="50">
        <f ca="1">J40-90</f>
        <v>45112</v>
      </c>
      <c r="J40" s="50">
        <f ca="1">J39-90</f>
        <v>45202</v>
      </c>
      <c r="K40" s="41"/>
    </row>
    <row r="41" spans="2:11" x14ac:dyDescent="0.3">
      <c r="B41" s="49"/>
      <c r="C41" s="49" t="str">
        <f ca="1">TEXT(C40,"yyyy")</f>
        <v>2022</v>
      </c>
      <c r="D41" s="49" t="str">
        <f t="shared" ref="D41:J41" ca="1" si="2">TEXT(D40,"yyyy")</f>
        <v>2022</v>
      </c>
      <c r="E41" s="49" t="str">
        <f t="shared" ca="1" si="2"/>
        <v>2022</v>
      </c>
      <c r="F41" s="49" t="str">
        <f t="shared" ca="1" si="2"/>
        <v>2022</v>
      </c>
      <c r="G41" s="49" t="str">
        <f t="shared" ca="1" si="2"/>
        <v>2023</v>
      </c>
      <c r="H41" s="49" t="str">
        <f t="shared" ca="1" si="2"/>
        <v>2023</v>
      </c>
      <c r="I41" s="49" t="str">
        <f t="shared" ca="1" si="2"/>
        <v>2023</v>
      </c>
      <c r="J41" s="49" t="str">
        <f t="shared" ca="1" si="2"/>
        <v>2023</v>
      </c>
    </row>
    <row r="42" spans="2:11" x14ac:dyDescent="0.3">
      <c r="B42" s="44" t="s">
        <v>1</v>
      </c>
      <c r="C42" s="49" t="str">
        <f ca="1">"Q"&amp;ROUNDUP(MONTH(C40)/3,0)&amp;" "&amp;C41</f>
        <v>Q1 2022</v>
      </c>
      <c r="D42" s="49" t="str">
        <f t="shared" ref="D42:J42" ca="1" si="3">"Q"&amp;ROUNDUP(MONTH(D40)/3,0)&amp;" "&amp;D41</f>
        <v>Q2 2022</v>
      </c>
      <c r="E42" s="49" t="str">
        <f t="shared" ca="1" si="3"/>
        <v>Q3 2022</v>
      </c>
      <c r="F42" s="49" t="str">
        <f t="shared" ca="1" si="3"/>
        <v>Q4 2022</v>
      </c>
      <c r="G42" s="49" t="str">
        <f t="shared" ca="1" si="3"/>
        <v>Q1 2023</v>
      </c>
      <c r="H42" s="49" t="str">
        <f t="shared" ca="1" si="3"/>
        <v>Q2 2023</v>
      </c>
      <c r="I42" s="49" t="str">
        <f t="shared" ca="1" si="3"/>
        <v>Q3 2023</v>
      </c>
      <c r="J42" s="49" t="str">
        <f t="shared" ca="1" si="3"/>
        <v>Q4 2023</v>
      </c>
    </row>
    <row r="43" spans="2:11" x14ac:dyDescent="0.3">
      <c r="B43" s="44" t="s">
        <v>32</v>
      </c>
      <c r="C43" s="49">
        <f ca="1">HLOOKUP(C42,$B$4:$ZZ$12,2,0)</f>
        <v>1</v>
      </c>
      <c r="D43" s="49">
        <f t="shared" ref="D43:J43" ca="1" si="4">HLOOKUP(D42,$B$4:$ZZ$12,2,0)</f>
        <v>0</v>
      </c>
      <c r="E43" s="49">
        <f t="shared" ca="1" si="4"/>
        <v>1</v>
      </c>
      <c r="F43" s="49">
        <f t="shared" ca="1" si="4"/>
        <v>6</v>
      </c>
      <c r="G43" s="49">
        <f t="shared" ca="1" si="4"/>
        <v>2</v>
      </c>
      <c r="H43" s="49">
        <f t="shared" ca="1" si="4"/>
        <v>0</v>
      </c>
      <c r="I43" s="49">
        <f t="shared" ca="1" si="4"/>
        <v>6</v>
      </c>
      <c r="J43" s="49">
        <f t="shared" ca="1" si="4"/>
        <v>2</v>
      </c>
    </row>
    <row r="44" spans="2:11" x14ac:dyDescent="0.3">
      <c r="B44" s="44" t="s">
        <v>33</v>
      </c>
      <c r="C44" s="49">
        <f ca="1">HLOOKUP(C42,$B$4:$ZZ$12,3,0)</f>
        <v>0</v>
      </c>
      <c r="D44" s="49">
        <f t="shared" ref="D44:J44" ca="1" si="5">HLOOKUP(D42,$B$4:$ZZ$12,3,0)</f>
        <v>0</v>
      </c>
      <c r="E44" s="49">
        <f t="shared" ca="1" si="5"/>
        <v>0</v>
      </c>
      <c r="F44" s="49">
        <f t="shared" ca="1" si="5"/>
        <v>0</v>
      </c>
      <c r="G44" s="49">
        <f t="shared" ca="1" si="5"/>
        <v>1</v>
      </c>
      <c r="H44" s="49">
        <f t="shared" ca="1" si="5"/>
        <v>0</v>
      </c>
      <c r="I44" s="49">
        <f t="shared" ca="1" si="5"/>
        <v>0</v>
      </c>
      <c r="J44" s="49">
        <f t="shared" ca="1" si="5"/>
        <v>0</v>
      </c>
    </row>
    <row r="45" spans="2:11" x14ac:dyDescent="0.3">
      <c r="B45" s="44" t="s">
        <v>34</v>
      </c>
      <c r="C45" s="49">
        <f ca="1">HLOOKUP(C42,$B$4:$ZZ$12,4,0)</f>
        <v>0</v>
      </c>
      <c r="D45" s="49">
        <f t="shared" ref="D45:J45" ca="1" si="6">HLOOKUP(D42,$B$4:$ZZ$12,4,0)</f>
        <v>6</v>
      </c>
      <c r="E45" s="49">
        <f t="shared" ca="1" si="6"/>
        <v>1</v>
      </c>
      <c r="F45" s="49">
        <f t="shared" ca="1" si="6"/>
        <v>1</v>
      </c>
      <c r="G45" s="49">
        <f t="shared" ca="1" si="6"/>
        <v>2</v>
      </c>
      <c r="H45" s="49">
        <f t="shared" ca="1" si="6"/>
        <v>7</v>
      </c>
      <c r="I45" s="49">
        <f t="shared" ca="1" si="6"/>
        <v>3</v>
      </c>
      <c r="J45" s="49">
        <f t="shared" ca="1" si="6"/>
        <v>2</v>
      </c>
    </row>
    <row r="46" spans="2:11" x14ac:dyDescent="0.3">
      <c r="B46" s="44" t="s">
        <v>35</v>
      </c>
      <c r="C46" s="49">
        <f ca="1">HLOOKUP(C42,$B$4:$ZZ$12,5,0)</f>
        <v>0</v>
      </c>
      <c r="D46" s="49">
        <f t="shared" ref="D46:J46" ca="1" si="7">HLOOKUP(D42,$B$4:$ZZ$12,5,0)</f>
        <v>1</v>
      </c>
      <c r="E46" s="49">
        <f t="shared" ca="1" si="7"/>
        <v>1</v>
      </c>
      <c r="F46" s="49">
        <f t="shared" ca="1" si="7"/>
        <v>0</v>
      </c>
      <c r="G46" s="49">
        <f t="shared" ca="1" si="7"/>
        <v>2</v>
      </c>
      <c r="H46" s="49">
        <f t="shared" ca="1" si="7"/>
        <v>0</v>
      </c>
      <c r="I46" s="49">
        <f t="shared" ca="1" si="7"/>
        <v>0</v>
      </c>
      <c r="J46" s="49">
        <f t="shared" ca="1" si="7"/>
        <v>1</v>
      </c>
    </row>
    <row r="47" spans="2:11" x14ac:dyDescent="0.3">
      <c r="B47" s="44" t="s">
        <v>36</v>
      </c>
      <c r="C47" s="49">
        <f ca="1">HLOOKUP(C42,$B$4:$ZZ$12,6,0)</f>
        <v>0</v>
      </c>
      <c r="D47" s="49">
        <f t="shared" ref="D47:J47" ca="1" si="8">HLOOKUP(D42,$B$4:$ZZ$12,6,0)</f>
        <v>0</v>
      </c>
      <c r="E47" s="49">
        <f t="shared" ca="1" si="8"/>
        <v>0</v>
      </c>
      <c r="F47" s="49">
        <f t="shared" ca="1" si="8"/>
        <v>1</v>
      </c>
      <c r="G47" s="49">
        <f t="shared" ca="1" si="8"/>
        <v>0</v>
      </c>
      <c r="H47" s="49">
        <f t="shared" ca="1" si="8"/>
        <v>0</v>
      </c>
      <c r="I47" s="49">
        <f t="shared" ca="1" si="8"/>
        <v>1</v>
      </c>
      <c r="J47" s="49">
        <f t="shared" ca="1" si="8"/>
        <v>0</v>
      </c>
    </row>
    <row r="48" spans="2:11" x14ac:dyDescent="0.3">
      <c r="B48" s="44" t="s">
        <v>37</v>
      </c>
      <c r="C48" s="49">
        <f ca="1">HLOOKUP(C42,$B$4:$ZZ$12,7,0)</f>
        <v>0</v>
      </c>
      <c r="D48" s="49">
        <f t="shared" ref="D48:J48" ca="1" si="9">HLOOKUP(D42,$B$4:$ZZ$12,7,0)</f>
        <v>2</v>
      </c>
      <c r="E48" s="49">
        <f t="shared" ca="1" si="9"/>
        <v>1</v>
      </c>
      <c r="F48" s="49">
        <f t="shared" ca="1" si="9"/>
        <v>0</v>
      </c>
      <c r="G48" s="49">
        <f t="shared" ca="1" si="9"/>
        <v>0</v>
      </c>
      <c r="H48" s="49">
        <f t="shared" ca="1" si="9"/>
        <v>0</v>
      </c>
      <c r="I48" s="49">
        <f t="shared" ca="1" si="9"/>
        <v>1</v>
      </c>
      <c r="J48" s="49">
        <f t="shared" ca="1" si="9"/>
        <v>1</v>
      </c>
    </row>
    <row r="49" spans="2:10" x14ac:dyDescent="0.3">
      <c r="B49" s="44" t="s">
        <v>38</v>
      </c>
      <c r="C49" s="49">
        <f ca="1">HLOOKUP(C42,$B$4:$ZZ$12,8,0)</f>
        <v>0</v>
      </c>
      <c r="D49" s="49">
        <f t="shared" ref="D49:J49" ca="1" si="10">HLOOKUP(D42,$B$4:$ZZ$12,8,0)</f>
        <v>6</v>
      </c>
      <c r="E49" s="49">
        <f t="shared" ca="1" si="10"/>
        <v>2</v>
      </c>
      <c r="F49" s="49">
        <f t="shared" ca="1" si="10"/>
        <v>0</v>
      </c>
      <c r="G49" s="49">
        <f t="shared" ca="1" si="10"/>
        <v>0</v>
      </c>
      <c r="H49" s="49">
        <f t="shared" ca="1" si="10"/>
        <v>1</v>
      </c>
      <c r="I49" s="49">
        <f t="shared" ca="1" si="10"/>
        <v>2</v>
      </c>
      <c r="J49" s="49">
        <f t="shared" ca="1" si="10"/>
        <v>0</v>
      </c>
    </row>
    <row r="50" spans="2:10" x14ac:dyDescent="0.3">
      <c r="B50" s="45" t="s">
        <v>0</v>
      </c>
      <c r="C50" s="49">
        <f ca="1">HLOOKUP(C42,$B$4:$ZZ$12,9,0)</f>
        <v>1</v>
      </c>
      <c r="D50" s="49">
        <f t="shared" ref="D50:J50" ca="1" si="11">HLOOKUP(D42,$B$4:$ZZ$12,9,0)</f>
        <v>15</v>
      </c>
      <c r="E50" s="49">
        <f t="shared" ca="1" si="11"/>
        <v>6</v>
      </c>
      <c r="F50" s="49">
        <f t="shared" ca="1" si="11"/>
        <v>8</v>
      </c>
      <c r="G50" s="49">
        <f t="shared" ca="1" si="11"/>
        <v>7</v>
      </c>
      <c r="H50" s="49">
        <f t="shared" ca="1" si="11"/>
        <v>8</v>
      </c>
      <c r="I50" s="49">
        <f t="shared" ca="1" si="11"/>
        <v>13</v>
      </c>
      <c r="J50" s="49">
        <f t="shared" ca="1" si="11"/>
        <v>6</v>
      </c>
    </row>
  </sheetData>
  <mergeCells count="9">
    <mergeCell ref="AH3:AK3"/>
    <mergeCell ref="B3:E3"/>
    <mergeCell ref="F3:I3"/>
    <mergeCell ref="AD3:AG3"/>
    <mergeCell ref="J3:M3"/>
    <mergeCell ref="N3:Q3"/>
    <mergeCell ref="R3:U3"/>
    <mergeCell ref="V3:Y3"/>
    <mergeCell ref="Z3:AC3"/>
  </mergeCells>
  <pageMargins left="0.7" right="0.7" top="0.75" bottom="0.75" header="0.3" footer="0.3"/>
  <pageSetup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8B701-2103-49BB-AA2D-2FD4736599B7}">
  <dimension ref="A1:H11"/>
  <sheetViews>
    <sheetView zoomScaleNormal="100" workbookViewId="0">
      <selection sqref="A1:H1"/>
    </sheetView>
  </sheetViews>
  <sheetFormatPr defaultRowHeight="14.4" x14ac:dyDescent="0.3"/>
  <cols>
    <col min="1" max="8" width="13.6640625" customWidth="1"/>
  </cols>
  <sheetData>
    <row r="1" spans="1:8" ht="40.200000000000003" customHeight="1" x14ac:dyDescent="0.35">
      <c r="A1" s="59" t="s">
        <v>60</v>
      </c>
      <c r="B1" s="61"/>
      <c r="C1" s="61"/>
      <c r="D1" s="61"/>
      <c r="E1" s="61"/>
      <c r="F1" s="61"/>
      <c r="G1" s="61"/>
      <c r="H1" s="61"/>
    </row>
    <row r="2" spans="1:8" ht="46.8" x14ac:dyDescent="0.3">
      <c r="A2" s="6" t="s">
        <v>2</v>
      </c>
      <c r="B2" s="6" t="s">
        <v>51</v>
      </c>
      <c r="C2" s="6" t="s">
        <v>52</v>
      </c>
      <c r="D2" s="6" t="s">
        <v>53</v>
      </c>
      <c r="E2" s="6" t="s">
        <v>54</v>
      </c>
      <c r="F2" s="19" t="s">
        <v>55</v>
      </c>
      <c r="G2" s="19" t="s">
        <v>56</v>
      </c>
      <c r="H2" s="19" t="s">
        <v>57</v>
      </c>
    </row>
    <row r="3" spans="1:8" x14ac:dyDescent="0.3">
      <c r="A3">
        <v>2015</v>
      </c>
      <c r="B3" s="31">
        <f>'04_hawaii_cust_complnt_src_cnt'!B8</f>
        <v>4</v>
      </c>
      <c r="C3" s="31">
        <f>'04_hawaii_cust_complnt_src_cnt'!C8</f>
        <v>3</v>
      </c>
      <c r="D3" s="31">
        <f>'04_hawaii_cust_complnt_src_cnt'!D8</f>
        <v>1</v>
      </c>
      <c r="E3" s="31">
        <f>'04_hawaii_cust_complnt_src_cnt'!E8</f>
        <v>5</v>
      </c>
      <c r="F3" s="31">
        <f>SUM(B3:E3)</f>
        <v>13</v>
      </c>
      <c r="G3" s="20">
        <v>83820</v>
      </c>
      <c r="H3" s="32">
        <f>F3/G3*10000</f>
        <v>1.5509424958243856</v>
      </c>
    </row>
    <row r="4" spans="1:8" x14ac:dyDescent="0.3">
      <c r="A4">
        <v>2016</v>
      </c>
      <c r="B4" s="31">
        <f>'04_hawaii_cust_complnt_src_cnt'!F8</f>
        <v>6</v>
      </c>
      <c r="C4" s="31">
        <f>'04_hawaii_cust_complnt_src_cnt'!G8</f>
        <v>6</v>
      </c>
      <c r="D4" s="31">
        <f>'04_hawaii_cust_complnt_src_cnt'!H8</f>
        <v>1</v>
      </c>
      <c r="E4" s="31">
        <f>'04_hawaii_cust_complnt_src_cnt'!I8</f>
        <v>1</v>
      </c>
      <c r="F4" s="31">
        <f t="shared" ref="F4:F10" si="0">SUM(B4:E4)</f>
        <v>14</v>
      </c>
      <c r="G4" s="20">
        <v>85081</v>
      </c>
      <c r="H4" s="32">
        <f t="shared" ref="H4:H11" si="1">F4/G4*10000</f>
        <v>1.645490767621443</v>
      </c>
    </row>
    <row r="5" spans="1:8" x14ac:dyDescent="0.3">
      <c r="A5">
        <v>2017</v>
      </c>
      <c r="B5" s="31">
        <f>'04_hawaii_cust_complnt_src_cnt'!J8</f>
        <v>3</v>
      </c>
      <c r="C5" s="31">
        <f>'04_hawaii_cust_complnt_src_cnt'!K8</f>
        <v>1</v>
      </c>
      <c r="D5" s="31">
        <f>'04_hawaii_cust_complnt_src_cnt'!L8</f>
        <v>1</v>
      </c>
      <c r="E5" s="31">
        <f>'04_hawaii_cust_complnt_src_cnt'!M8</f>
        <v>0</v>
      </c>
      <c r="F5" s="31">
        <f t="shared" si="0"/>
        <v>5</v>
      </c>
      <c r="G5" s="20">
        <v>85979</v>
      </c>
      <c r="H5" s="32">
        <f t="shared" si="1"/>
        <v>0.58153735214412816</v>
      </c>
    </row>
    <row r="6" spans="1:8" x14ac:dyDescent="0.3">
      <c r="A6">
        <v>2018</v>
      </c>
      <c r="B6" s="31">
        <f>'04_hawaii_cust_complnt_src_cnt'!N8</f>
        <v>3</v>
      </c>
      <c r="C6" s="31">
        <f>'04_hawaii_cust_complnt_src_cnt'!O8</f>
        <v>1</v>
      </c>
      <c r="D6" s="31">
        <f>'04_hawaii_cust_complnt_src_cnt'!P8</f>
        <v>1</v>
      </c>
      <c r="E6" s="31">
        <f>'04_hawaii_cust_complnt_src_cnt'!Q8</f>
        <v>1</v>
      </c>
      <c r="F6" s="31">
        <f t="shared" si="0"/>
        <v>6</v>
      </c>
      <c r="G6" s="20">
        <v>85979</v>
      </c>
      <c r="H6" s="32">
        <f t="shared" si="1"/>
        <v>0.69784482257295388</v>
      </c>
    </row>
    <row r="7" spans="1:8" x14ac:dyDescent="0.3">
      <c r="A7">
        <v>2019</v>
      </c>
      <c r="B7" s="31">
        <f>'04_hawaii_cust_complnt_src_cnt'!R8</f>
        <v>1</v>
      </c>
      <c r="C7" s="31">
        <f>'04_hawaii_cust_complnt_src_cnt'!S8</f>
        <v>1</v>
      </c>
      <c r="D7" s="31">
        <f>'04_hawaii_cust_complnt_src_cnt'!T8</f>
        <v>2</v>
      </c>
      <c r="E7" s="31">
        <f>'04_hawaii_cust_complnt_src_cnt'!U8</f>
        <v>0</v>
      </c>
      <c r="F7" s="31">
        <f t="shared" si="0"/>
        <v>4</v>
      </c>
      <c r="G7" s="20">
        <v>86632</v>
      </c>
      <c r="H7" s="32">
        <f t="shared" si="1"/>
        <v>0.46172315079878107</v>
      </c>
    </row>
    <row r="8" spans="1:8" x14ac:dyDescent="0.3">
      <c r="A8">
        <v>2020</v>
      </c>
      <c r="B8" s="31">
        <f>'04_hawaii_cust_complnt_src_cnt'!V8</f>
        <v>3</v>
      </c>
      <c r="C8" s="31">
        <f>'04_hawaii_cust_complnt_src_cnt'!W8</f>
        <v>1</v>
      </c>
      <c r="D8" s="31">
        <f>'04_hawaii_cust_complnt_src_cnt'!X8</f>
        <v>2</v>
      </c>
      <c r="E8" s="31">
        <f>'04_hawaii_cust_complnt_src_cnt'!Y8</f>
        <v>3</v>
      </c>
      <c r="F8" s="31">
        <f t="shared" si="0"/>
        <v>9</v>
      </c>
      <c r="G8" s="20">
        <v>87415</v>
      </c>
      <c r="H8" s="32">
        <f t="shared" si="1"/>
        <v>1.0295715838242865</v>
      </c>
    </row>
    <row r="9" spans="1:8" x14ac:dyDescent="0.3">
      <c r="A9">
        <v>2021</v>
      </c>
      <c r="B9" s="31">
        <f>'04_hawaii_cust_complnt_src_cnt'!Z8</f>
        <v>2</v>
      </c>
      <c r="C9" s="31">
        <f>'04_hawaii_cust_complnt_src_cnt'!AA8</f>
        <v>2</v>
      </c>
      <c r="D9" s="31">
        <f>'04_hawaii_cust_complnt_src_cnt'!AB8</f>
        <v>1</v>
      </c>
      <c r="E9" s="31">
        <f>'04_hawaii_cust_complnt_src_cnt'!AC8</f>
        <v>1</v>
      </c>
      <c r="F9" s="31">
        <f t="shared" si="0"/>
        <v>6</v>
      </c>
      <c r="G9" s="20">
        <v>88161</v>
      </c>
      <c r="H9" s="32">
        <f t="shared" si="1"/>
        <v>0.68057304250178652</v>
      </c>
    </row>
    <row r="10" spans="1:8" x14ac:dyDescent="0.3">
      <c r="A10">
        <v>2022</v>
      </c>
      <c r="B10" s="31">
        <f>'04_hawaii_cust_complnt_src_cnt'!AD8</f>
        <v>1</v>
      </c>
      <c r="C10" s="31">
        <f>'04_hawaii_cust_complnt_src_cnt'!AE8</f>
        <v>2</v>
      </c>
      <c r="D10" s="31">
        <f>'04_hawaii_cust_complnt_src_cnt'!AF8</f>
        <v>3</v>
      </c>
      <c r="E10" s="31">
        <f>'04_hawaii_cust_complnt_src_cnt'!AG8</f>
        <v>2</v>
      </c>
      <c r="F10" s="31">
        <f t="shared" si="0"/>
        <v>8</v>
      </c>
      <c r="G10" s="20">
        <v>88815</v>
      </c>
      <c r="H10" s="32">
        <f t="shared" si="1"/>
        <v>0.90074874739627309</v>
      </c>
    </row>
    <row r="11" spans="1:8" x14ac:dyDescent="0.3">
      <c r="A11">
        <v>2023</v>
      </c>
      <c r="B11" s="31">
        <f>'04_hawaii_cust_complnt_src_cnt'!AH8</f>
        <v>1</v>
      </c>
      <c r="C11" s="31">
        <f>'04_hawaii_cust_complnt_src_cnt'!AI8</f>
        <v>2</v>
      </c>
      <c r="D11" s="31">
        <f>'04_hawaii_cust_complnt_src_cnt'!AJ8</f>
        <v>7</v>
      </c>
      <c r="E11" s="31">
        <f>'04_hawaii_cust_complnt_src_cnt'!AK8</f>
        <v>3</v>
      </c>
      <c r="F11" s="31">
        <f t="shared" ref="F11" si="2">SUM(B11:E11)</f>
        <v>13</v>
      </c>
      <c r="G11" s="20">
        <v>89535</v>
      </c>
      <c r="H11" s="32">
        <f t="shared" si="1"/>
        <v>1.4519461663036801</v>
      </c>
    </row>
  </sheetData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C5D07-6283-4CFD-B0EB-E80106BECFFC}">
  <dimension ref="A1:H11"/>
  <sheetViews>
    <sheetView zoomScaleNormal="100" workbookViewId="0">
      <selection sqref="A1:H1"/>
    </sheetView>
  </sheetViews>
  <sheetFormatPr defaultRowHeight="14.4" x14ac:dyDescent="0.3"/>
  <cols>
    <col min="1" max="8" width="13.6640625" customWidth="1"/>
  </cols>
  <sheetData>
    <row r="1" spans="1:8" ht="40.200000000000003" customHeight="1" x14ac:dyDescent="0.35">
      <c r="A1" s="59" t="s">
        <v>59</v>
      </c>
      <c r="B1" s="59"/>
      <c r="C1" s="59"/>
      <c r="D1" s="59"/>
      <c r="E1" s="59"/>
      <c r="F1" s="59"/>
      <c r="G1" s="59"/>
      <c r="H1" s="59"/>
    </row>
    <row r="2" spans="1:8" ht="46.8" x14ac:dyDescent="0.3">
      <c r="A2" s="6" t="s">
        <v>2</v>
      </c>
      <c r="B2" s="6" t="s">
        <v>51</v>
      </c>
      <c r="C2" s="6" t="s">
        <v>52</v>
      </c>
      <c r="D2" s="6" t="s">
        <v>53</v>
      </c>
      <c r="E2" s="6" t="s">
        <v>54</v>
      </c>
      <c r="F2" s="19" t="s">
        <v>55</v>
      </c>
      <c r="G2" s="19" t="s">
        <v>56</v>
      </c>
      <c r="H2" s="19" t="s">
        <v>57</v>
      </c>
    </row>
    <row r="3" spans="1:8" x14ac:dyDescent="0.3">
      <c r="A3">
        <v>2015</v>
      </c>
      <c r="B3" s="31">
        <f>'04_maui_cust_complnt_src_cnt'!B8</f>
        <v>0</v>
      </c>
      <c r="C3" s="31">
        <f>'04_maui_cust_complnt_src_cnt'!C8</f>
        <v>0</v>
      </c>
      <c r="D3" s="31">
        <f>'04_maui_cust_complnt_src_cnt'!D8</f>
        <v>2</v>
      </c>
      <c r="E3" s="31">
        <f>'04_maui_cust_complnt_src_cnt'!E8</f>
        <v>1</v>
      </c>
      <c r="F3" s="31">
        <f>SUM(B3:E3)</f>
        <v>3</v>
      </c>
      <c r="G3" s="20">
        <v>70322</v>
      </c>
      <c r="H3" s="32">
        <f>F3/G3*10000</f>
        <v>0.42660902704701231</v>
      </c>
    </row>
    <row r="4" spans="1:8" x14ac:dyDescent="0.3">
      <c r="A4">
        <v>2016</v>
      </c>
      <c r="B4" s="31">
        <f>'04_maui_cust_complnt_src_cnt'!F8</f>
        <v>1</v>
      </c>
      <c r="C4" s="31">
        <f>'04_maui_cust_complnt_src_cnt'!G8</f>
        <v>3</v>
      </c>
      <c r="D4" s="31">
        <f>'04_maui_cust_complnt_src_cnt'!H8</f>
        <v>2</v>
      </c>
      <c r="E4" s="31">
        <f>'04_maui_cust_complnt_src_cnt'!I8</f>
        <v>1</v>
      </c>
      <c r="F4" s="31">
        <f t="shared" ref="F4:F10" si="0">SUM(B4:E4)</f>
        <v>7</v>
      </c>
      <c r="G4" s="20">
        <v>70926</v>
      </c>
      <c r="H4" s="32">
        <f t="shared" ref="H4:H11" si="1">F4/G4*10000</f>
        <v>0.98694413896173483</v>
      </c>
    </row>
    <row r="5" spans="1:8" x14ac:dyDescent="0.3">
      <c r="A5">
        <v>2017</v>
      </c>
      <c r="B5" s="31">
        <f>'04_maui_cust_complnt_src_cnt'!J8</f>
        <v>1</v>
      </c>
      <c r="C5" s="31">
        <f>'04_maui_cust_complnt_src_cnt'!K8</f>
        <v>0</v>
      </c>
      <c r="D5" s="31">
        <f>'04_maui_cust_complnt_src_cnt'!L8</f>
        <v>1</v>
      </c>
      <c r="E5" s="31">
        <f>'04_maui_cust_complnt_src_cnt'!M8</f>
        <v>0</v>
      </c>
      <c r="F5" s="31">
        <f t="shared" si="0"/>
        <v>2</v>
      </c>
      <c r="G5" s="20">
        <v>71411</v>
      </c>
      <c r="H5" s="32">
        <f t="shared" si="1"/>
        <v>0.28006889694864934</v>
      </c>
    </row>
    <row r="6" spans="1:8" x14ac:dyDescent="0.3">
      <c r="A6">
        <v>2018</v>
      </c>
      <c r="B6" s="31">
        <f>'04_maui_cust_complnt_src_cnt'!N8</f>
        <v>0</v>
      </c>
      <c r="C6" s="31">
        <f>'04_maui_cust_complnt_src_cnt'!O8</f>
        <v>1</v>
      </c>
      <c r="D6" s="31">
        <f>'04_maui_cust_complnt_src_cnt'!P8</f>
        <v>0</v>
      </c>
      <c r="E6" s="31">
        <f>'04_maui_cust_complnt_src_cnt'!Q8</f>
        <v>0</v>
      </c>
      <c r="F6" s="31">
        <f t="shared" si="0"/>
        <v>1</v>
      </c>
      <c r="G6" s="20">
        <v>71934</v>
      </c>
      <c r="H6" s="32">
        <f t="shared" si="1"/>
        <v>0.13901632051602858</v>
      </c>
    </row>
    <row r="7" spans="1:8" x14ac:dyDescent="0.3">
      <c r="A7">
        <v>2019</v>
      </c>
      <c r="B7" s="31">
        <f>'04_maui_cust_complnt_src_cnt'!R8</f>
        <v>1</v>
      </c>
      <c r="C7" s="31">
        <f>'04_maui_cust_complnt_src_cnt'!S8</f>
        <v>0</v>
      </c>
      <c r="D7" s="31">
        <f>'04_maui_cust_complnt_src_cnt'!T8</f>
        <v>0</v>
      </c>
      <c r="E7" s="31">
        <f>'04_maui_cust_complnt_src_cnt'!U8</f>
        <v>0</v>
      </c>
      <c r="F7" s="31">
        <f t="shared" si="0"/>
        <v>1</v>
      </c>
      <c r="G7" s="20">
        <v>72582</v>
      </c>
      <c r="H7" s="32">
        <f t="shared" si="1"/>
        <v>0.13777520597393292</v>
      </c>
    </row>
    <row r="8" spans="1:8" x14ac:dyDescent="0.3">
      <c r="A8">
        <v>2020</v>
      </c>
      <c r="B8" s="31">
        <f>'04_maui_cust_complnt_src_cnt'!V8</f>
        <v>0</v>
      </c>
      <c r="C8" s="31">
        <f>'04_maui_cust_complnt_src_cnt'!W8</f>
        <v>4</v>
      </c>
      <c r="D8" s="31">
        <f>'04_maui_cust_complnt_src_cnt'!X8</f>
        <v>1</v>
      </c>
      <c r="E8" s="31">
        <f>'04_maui_cust_complnt_src_cnt'!Y8</f>
        <v>1</v>
      </c>
      <c r="F8" s="31">
        <f t="shared" si="0"/>
        <v>6</v>
      </c>
      <c r="G8" s="20">
        <v>73365</v>
      </c>
      <c r="H8" s="32">
        <f t="shared" si="1"/>
        <v>0.81782866489470452</v>
      </c>
    </row>
    <row r="9" spans="1:8" x14ac:dyDescent="0.3">
      <c r="A9">
        <v>2021</v>
      </c>
      <c r="B9" s="31">
        <f>'04_maui_cust_complnt_src_cnt'!Z8</f>
        <v>1</v>
      </c>
      <c r="C9" s="31">
        <f>'04_maui_cust_complnt_src_cnt'!AA8</f>
        <v>2</v>
      </c>
      <c r="D9" s="31">
        <f>'04_maui_cust_complnt_src_cnt'!AB8</f>
        <v>0</v>
      </c>
      <c r="E9" s="31">
        <f>'04_maui_cust_complnt_src_cnt'!AC8</f>
        <v>0</v>
      </c>
      <c r="F9" s="31">
        <f t="shared" si="0"/>
        <v>3</v>
      </c>
      <c r="G9" s="20">
        <v>73853</v>
      </c>
      <c r="H9" s="32">
        <f t="shared" si="1"/>
        <v>0.40621234073091139</v>
      </c>
    </row>
    <row r="10" spans="1:8" x14ac:dyDescent="0.3">
      <c r="A10">
        <v>2022</v>
      </c>
      <c r="B10" s="31">
        <f>'04_maui_cust_complnt_src_cnt'!AD8</f>
        <v>2</v>
      </c>
      <c r="C10" s="31">
        <f>'04_maui_cust_complnt_src_cnt'!AE8</f>
        <v>1</v>
      </c>
      <c r="D10" s="31">
        <f>'04_maui_cust_complnt_src_cnt'!AF8</f>
        <v>1</v>
      </c>
      <c r="E10" s="31">
        <f>'04_maui_cust_complnt_src_cnt'!AG8</f>
        <v>3</v>
      </c>
      <c r="F10" s="31">
        <f t="shared" si="0"/>
        <v>7</v>
      </c>
      <c r="G10" s="20">
        <v>73996</v>
      </c>
      <c r="H10" s="32">
        <f t="shared" si="1"/>
        <v>0.94599708092329315</v>
      </c>
    </row>
    <row r="11" spans="1:8" x14ac:dyDescent="0.3">
      <c r="A11">
        <v>2023</v>
      </c>
      <c r="B11" s="31">
        <f>'04_maui_cust_complnt_src_cnt'!AD9</f>
        <v>0</v>
      </c>
      <c r="C11" s="31">
        <f>'04_maui_cust_complnt_src_cnt'!AE9</f>
        <v>0</v>
      </c>
      <c r="D11" s="31">
        <f>'04_maui_cust_complnt_src_cnt'!AJ8</f>
        <v>2</v>
      </c>
      <c r="E11" s="31">
        <f>'04_maui_cust_complnt_src_cnt'!AG9</f>
        <v>0</v>
      </c>
      <c r="F11" s="31">
        <f t="shared" ref="F11" si="2">SUM(B11:E11)</f>
        <v>2</v>
      </c>
      <c r="G11" s="20">
        <v>72559</v>
      </c>
      <c r="H11" s="32">
        <f t="shared" si="1"/>
        <v>0.27563775685993469</v>
      </c>
    </row>
  </sheetData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B0E98-D2B1-404C-9207-834A62CA13B7}">
  <dimension ref="A1:AT11"/>
  <sheetViews>
    <sheetView tabSelected="1" zoomScaleNormal="100" workbookViewId="0">
      <selection sqref="A1:H1"/>
    </sheetView>
  </sheetViews>
  <sheetFormatPr defaultColWidth="13.44140625" defaultRowHeight="14.4" x14ac:dyDescent="0.3"/>
  <cols>
    <col min="1" max="8" width="13.6640625" style="26" customWidth="1"/>
    <col min="9" max="16384" width="13.44140625" style="26"/>
  </cols>
  <sheetData>
    <row r="1" spans="1:46" ht="40.200000000000003" customHeight="1" x14ac:dyDescent="0.35">
      <c r="A1" s="59" t="s">
        <v>61</v>
      </c>
      <c r="B1" s="60"/>
      <c r="C1" s="60"/>
      <c r="D1" s="60"/>
      <c r="E1" s="60"/>
      <c r="F1" s="60"/>
      <c r="G1" s="60"/>
      <c r="H1" s="60"/>
      <c r="I1" s="21"/>
    </row>
    <row r="2" spans="1:46" ht="47.4" x14ac:dyDescent="0.35">
      <c r="A2" s="6" t="s">
        <v>2</v>
      </c>
      <c r="B2" s="6" t="s">
        <v>51</v>
      </c>
      <c r="C2" s="6" t="s">
        <v>52</v>
      </c>
      <c r="D2" s="6" t="s">
        <v>53</v>
      </c>
      <c r="E2" s="6" t="s">
        <v>54</v>
      </c>
      <c r="F2" s="19" t="s">
        <v>55</v>
      </c>
      <c r="G2" s="19" t="s">
        <v>56</v>
      </c>
      <c r="H2" s="19" t="s">
        <v>57</v>
      </c>
      <c r="I2" s="21"/>
    </row>
    <row r="3" spans="1:46" ht="15.75" customHeight="1" x14ac:dyDescent="0.3">
      <c r="A3">
        <v>2015</v>
      </c>
      <c r="B3" s="31">
        <f>'04_con_cust_complnt_src_cnt'!B8</f>
        <v>14</v>
      </c>
      <c r="C3" s="31">
        <f>'04_con_cust_complnt_src_cnt'!C8</f>
        <v>46</v>
      </c>
      <c r="D3" s="31">
        <f>'04_con_cust_complnt_src_cnt'!D8</f>
        <v>27</v>
      </c>
      <c r="E3" s="31">
        <f>'04_con_cust_complnt_src_cnt'!E8</f>
        <v>26</v>
      </c>
      <c r="F3" s="31">
        <f>SUM(B3:E3)</f>
        <v>113</v>
      </c>
      <c r="G3" s="36">
        <f>'04_oahu_cust_cmplnt_per_10K'!G3+'04_hawaii_cust_cmplnt_per_10K'!G3+'04_maui_cust_cmplnt_per_10K'!G3</f>
        <v>456870</v>
      </c>
      <c r="H3" s="32">
        <f>F3/G3*10000</f>
        <v>2.4733512815461731</v>
      </c>
      <c r="I3" s="23"/>
      <c r="J3" s="22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5"/>
      <c r="AE3" s="25"/>
      <c r="AF3" s="25"/>
      <c r="AG3" s="25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</row>
    <row r="4" spans="1:46" ht="15.75" customHeight="1" x14ac:dyDescent="0.3">
      <c r="A4">
        <v>2016</v>
      </c>
      <c r="B4" s="31">
        <f>'04_con_cust_complnt_src_cnt'!F8</f>
        <v>16</v>
      </c>
      <c r="C4" s="31">
        <f>'04_con_cust_complnt_src_cnt'!G8</f>
        <v>22</v>
      </c>
      <c r="D4" s="31">
        <f>'04_con_cust_complnt_src_cnt'!H8</f>
        <v>10</v>
      </c>
      <c r="E4" s="31">
        <f>'04_con_cust_complnt_src_cnt'!I8</f>
        <v>4</v>
      </c>
      <c r="F4" s="31">
        <f t="shared" ref="F4:F11" si="0">SUM(B4:E4)</f>
        <v>52</v>
      </c>
      <c r="G4" s="36">
        <f>'04_oahu_cust_cmplnt_per_10K'!G4+'04_hawaii_cust_cmplnt_per_10K'!G4+'04_maui_cust_cmplnt_per_10K'!G4</f>
        <v>460439</v>
      </c>
      <c r="H4" s="32">
        <f t="shared" ref="H4:H11" si="1">F4/G4*10000</f>
        <v>1.1293569832268771</v>
      </c>
      <c r="I4" s="28"/>
      <c r="J4" s="28"/>
      <c r="K4" s="28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</row>
    <row r="5" spans="1:46" ht="15.75" customHeight="1" x14ac:dyDescent="0.3">
      <c r="A5">
        <v>2017</v>
      </c>
      <c r="B5" s="31">
        <f>'04_con_cust_complnt_src_cnt'!J8</f>
        <v>13</v>
      </c>
      <c r="C5" s="31">
        <f>'04_con_cust_complnt_src_cnt'!K8</f>
        <v>10</v>
      </c>
      <c r="D5" s="31">
        <f>'04_con_cust_complnt_src_cnt'!L8</f>
        <v>7</v>
      </c>
      <c r="E5" s="31">
        <f>'04_con_cust_complnt_src_cnt'!M8</f>
        <v>4</v>
      </c>
      <c r="F5" s="31">
        <f t="shared" si="0"/>
        <v>34</v>
      </c>
      <c r="G5" s="36">
        <f>'04_oahu_cust_cmplnt_per_10K'!G5+'04_hawaii_cust_cmplnt_per_10K'!G5+'04_maui_cust_cmplnt_per_10K'!G5</f>
        <v>462519</v>
      </c>
      <c r="H5" s="32">
        <f t="shared" si="1"/>
        <v>0.73510493622964679</v>
      </c>
      <c r="I5" s="29"/>
      <c r="J5" s="29"/>
      <c r="K5" s="2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</row>
    <row r="6" spans="1:46" ht="15.6" x14ac:dyDescent="0.3">
      <c r="A6">
        <v>2018</v>
      </c>
      <c r="B6" s="31">
        <f>'04_con_cust_complnt_src_cnt'!N8</f>
        <v>5</v>
      </c>
      <c r="C6" s="31">
        <f>'04_con_cust_complnt_src_cnt'!O8</f>
        <v>9</v>
      </c>
      <c r="D6" s="31">
        <f>'04_con_cust_complnt_src_cnt'!P8</f>
        <v>4</v>
      </c>
      <c r="E6" s="31">
        <f>'04_con_cust_complnt_src_cnt'!Q8</f>
        <v>2</v>
      </c>
      <c r="F6" s="31">
        <f t="shared" si="0"/>
        <v>20</v>
      </c>
      <c r="G6" s="36">
        <f>'04_oahu_cust_cmplnt_per_10K'!G6+'04_hawaii_cust_cmplnt_per_10K'!G6+'04_maui_cust_cmplnt_per_10K'!G6</f>
        <v>463556</v>
      </c>
      <c r="H6" s="32">
        <f t="shared" si="1"/>
        <v>0.43144733322403334</v>
      </c>
      <c r="I6" s="29"/>
      <c r="J6" s="29"/>
      <c r="K6" s="29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</row>
    <row r="7" spans="1:46" ht="15.6" x14ac:dyDescent="0.3">
      <c r="A7">
        <v>2019</v>
      </c>
      <c r="B7" s="31">
        <f>'04_con_cust_complnt_src_cnt'!R8</f>
        <v>5</v>
      </c>
      <c r="C7" s="31">
        <f>'04_con_cust_complnt_src_cnt'!S8</f>
        <v>4</v>
      </c>
      <c r="D7" s="31">
        <f>'04_con_cust_complnt_src_cnt'!T8</f>
        <v>6</v>
      </c>
      <c r="E7" s="31">
        <f>'04_con_cust_complnt_src_cnt'!U8</f>
        <v>11</v>
      </c>
      <c r="F7" s="31">
        <f t="shared" si="0"/>
        <v>26</v>
      </c>
      <c r="G7" s="36">
        <f>'04_oahu_cust_cmplnt_per_10K'!G7+'04_hawaii_cust_cmplnt_per_10K'!G7+'04_maui_cust_cmplnt_per_10K'!G7</f>
        <v>465775</v>
      </c>
      <c r="H7" s="32">
        <f t="shared" si="1"/>
        <v>0.5582094358864258</v>
      </c>
      <c r="I7" s="29"/>
      <c r="J7" s="29"/>
      <c r="K7" s="29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</row>
    <row r="8" spans="1:46" ht="15.6" x14ac:dyDescent="0.3">
      <c r="A8">
        <v>2020</v>
      </c>
      <c r="B8" s="31">
        <f>'04_con_cust_complnt_src_cnt'!V8</f>
        <v>8</v>
      </c>
      <c r="C8" s="31">
        <f>'04_con_cust_complnt_src_cnt'!W8</f>
        <v>11</v>
      </c>
      <c r="D8" s="31">
        <f>'04_con_cust_complnt_src_cnt'!X8</f>
        <v>8</v>
      </c>
      <c r="E8" s="31">
        <f>'04_con_cust_complnt_src_cnt'!Y8</f>
        <v>7</v>
      </c>
      <c r="F8" s="31">
        <f t="shared" si="0"/>
        <v>34</v>
      </c>
      <c r="G8" s="36">
        <f>'04_oahu_cust_cmplnt_per_10K'!G8+'04_hawaii_cust_cmplnt_per_10K'!G8+'04_maui_cust_cmplnt_per_10K'!G8</f>
        <v>468308</v>
      </c>
      <c r="H8" s="32">
        <f t="shared" si="1"/>
        <v>0.72601791983053887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</row>
    <row r="9" spans="1:46" x14ac:dyDescent="0.3">
      <c r="A9">
        <v>2021</v>
      </c>
      <c r="B9" s="31">
        <f>'04_con_cust_complnt_src_cnt'!Z8</f>
        <v>7</v>
      </c>
      <c r="C9" s="31">
        <f>'04_con_cust_complnt_src_cnt'!AA8</f>
        <v>7</v>
      </c>
      <c r="D9" s="31">
        <f>'04_con_cust_complnt_src_cnt'!AB8</f>
        <v>5</v>
      </c>
      <c r="E9" s="31">
        <f>'04_con_cust_complnt_src_cnt'!AC8</f>
        <v>4</v>
      </c>
      <c r="F9" s="31">
        <f t="shared" si="0"/>
        <v>23</v>
      </c>
      <c r="G9" s="36">
        <f>'04_oahu_cust_cmplnt_per_10K'!G9+'04_hawaii_cust_cmplnt_per_10K'!G9+'04_maui_cust_cmplnt_per_10K'!G9</f>
        <v>470932</v>
      </c>
      <c r="H9" s="32">
        <f t="shared" si="1"/>
        <v>0.48839322874640073</v>
      </c>
    </row>
    <row r="10" spans="1:46" x14ac:dyDescent="0.3">
      <c r="A10">
        <v>2022</v>
      </c>
      <c r="B10" s="31">
        <f>'04_con_cust_complnt_src_cnt'!AD8</f>
        <v>4</v>
      </c>
      <c r="C10" s="31">
        <f>'04_con_cust_complnt_src_cnt'!AE8</f>
        <v>18</v>
      </c>
      <c r="D10" s="31">
        <f>'04_con_cust_complnt_src_cnt'!AF8</f>
        <v>10</v>
      </c>
      <c r="E10" s="31">
        <f>'04_con_cust_complnt_src_cnt'!AG8</f>
        <v>13</v>
      </c>
      <c r="F10" s="31">
        <f t="shared" si="0"/>
        <v>45</v>
      </c>
      <c r="G10" s="36">
        <f>'04_oahu_cust_cmplnt_per_10K'!G10+'04_hawaii_cust_cmplnt_per_10K'!G10+'04_maui_cust_cmplnt_per_10K'!G10</f>
        <v>469989</v>
      </c>
      <c r="H10" s="32">
        <f t="shared" si="1"/>
        <v>0.95746921736466162</v>
      </c>
    </row>
    <row r="11" spans="1:46" x14ac:dyDescent="0.3">
      <c r="A11" s="26">
        <v>2023</v>
      </c>
      <c r="B11" s="31">
        <f>'04_con_cust_complnt_src_cnt'!AH8</f>
        <v>8</v>
      </c>
      <c r="C11" s="31">
        <f>'04_con_cust_complnt_src_cnt'!AI8</f>
        <v>14</v>
      </c>
      <c r="D11" s="31">
        <f>'04_con_cust_complnt_src_cnt'!AJ8</f>
        <v>22</v>
      </c>
      <c r="E11" s="31">
        <f>'04_con_cust_complnt_src_cnt'!AK8</f>
        <v>9</v>
      </c>
      <c r="F11" s="31">
        <f t="shared" si="0"/>
        <v>53</v>
      </c>
      <c r="G11" s="36">
        <f>'04_oahu_cust_cmplnt_per_10K'!G11+'04_hawaii_cust_cmplnt_per_10K'!G11+'04_maui_cust_cmplnt_per_10K'!G11</f>
        <v>471927</v>
      </c>
      <c r="H11" s="32">
        <f t="shared" si="1"/>
        <v>1.1230550487681357</v>
      </c>
    </row>
  </sheetData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D4BE2-C082-41FF-8954-4B150A089F50}">
  <dimension ref="A1:AT53"/>
  <sheetViews>
    <sheetView zoomScaleNormal="100" workbookViewId="0">
      <pane xSplit="1" topLeftCell="AG1" activePane="topRight" state="frozen"/>
      <selection pane="topRight"/>
    </sheetView>
  </sheetViews>
  <sheetFormatPr defaultRowHeight="14.4" x14ac:dyDescent="0.3"/>
  <cols>
    <col min="1" max="1" width="103.6640625" customWidth="1"/>
    <col min="2" max="11" width="8.6640625" bestFit="1" customWidth="1"/>
    <col min="12" max="30" width="7.6640625" bestFit="1" customWidth="1"/>
  </cols>
  <sheetData>
    <row r="1" spans="1:46" ht="31.8" x14ac:dyDescent="0.35">
      <c r="A1" s="19" t="s">
        <v>46</v>
      </c>
      <c r="B1" s="5"/>
      <c r="C1" s="5"/>
      <c r="D1" s="5"/>
      <c r="E1" s="5"/>
      <c r="F1" s="5"/>
      <c r="G1" s="5"/>
      <c r="H1" s="5"/>
      <c r="I1" s="5"/>
    </row>
    <row r="2" spans="1:46" ht="18" x14ac:dyDescent="0.35">
      <c r="A2" s="6" t="s">
        <v>41</v>
      </c>
      <c r="B2" s="5"/>
      <c r="C2" s="5"/>
      <c r="D2" s="5"/>
      <c r="E2" s="5"/>
      <c r="F2" s="5"/>
      <c r="G2" s="5"/>
      <c r="H2" s="5"/>
      <c r="I2" s="5"/>
    </row>
    <row r="3" spans="1:46" ht="15" customHeight="1" x14ac:dyDescent="0.3">
      <c r="A3" s="3" t="s">
        <v>2</v>
      </c>
      <c r="B3" s="54">
        <v>2015</v>
      </c>
      <c r="C3" s="55"/>
      <c r="D3" s="55"/>
      <c r="E3" s="55"/>
      <c r="F3" s="54">
        <v>2016</v>
      </c>
      <c r="G3" s="55"/>
      <c r="H3" s="55"/>
      <c r="I3" s="55"/>
      <c r="J3" s="54">
        <v>2017</v>
      </c>
      <c r="K3" s="57"/>
      <c r="L3" s="57"/>
      <c r="M3" s="57"/>
      <c r="N3" s="57">
        <v>2018</v>
      </c>
      <c r="O3" s="57"/>
      <c r="P3" s="57"/>
      <c r="Q3" s="57"/>
      <c r="R3" s="57">
        <v>2019</v>
      </c>
      <c r="S3" s="57"/>
      <c r="T3" s="57"/>
      <c r="U3" s="57"/>
      <c r="V3" s="57">
        <v>2020</v>
      </c>
      <c r="W3" s="57"/>
      <c r="X3" s="57"/>
      <c r="Y3" s="57"/>
      <c r="Z3" s="57">
        <v>2021</v>
      </c>
      <c r="AA3" s="57"/>
      <c r="AB3" s="57"/>
      <c r="AC3" s="57"/>
      <c r="AD3" s="58">
        <v>2022</v>
      </c>
      <c r="AE3" s="58"/>
      <c r="AF3" s="58"/>
      <c r="AG3" s="58"/>
      <c r="AH3" s="51">
        <v>2023</v>
      </c>
      <c r="AI3" s="52"/>
      <c r="AJ3" s="52"/>
      <c r="AK3" s="53"/>
      <c r="AL3" s="7"/>
      <c r="AM3" s="7"/>
      <c r="AN3" s="7"/>
      <c r="AO3" s="7"/>
      <c r="AP3" s="7"/>
      <c r="AQ3" s="7"/>
      <c r="AR3" s="7"/>
      <c r="AS3" s="7"/>
      <c r="AT3" s="7"/>
    </row>
    <row r="4" spans="1:46" ht="15" customHeight="1" x14ac:dyDescent="0.3">
      <c r="A4" s="3" t="s">
        <v>1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7" t="s">
        <v>19</v>
      </c>
      <c r="S4" s="7" t="s">
        <v>20</v>
      </c>
      <c r="T4" s="7" t="s">
        <v>21</v>
      </c>
      <c r="U4" s="7" t="s">
        <v>22</v>
      </c>
      <c r="V4" s="7" t="s">
        <v>23</v>
      </c>
      <c r="W4" s="7" t="s">
        <v>24</v>
      </c>
      <c r="X4" s="7" t="s">
        <v>25</v>
      </c>
      <c r="Y4" s="7" t="s">
        <v>26</v>
      </c>
      <c r="Z4" s="7" t="s">
        <v>27</v>
      </c>
      <c r="AA4" s="7" t="s">
        <v>28</v>
      </c>
      <c r="AB4" s="7" t="s">
        <v>29</v>
      </c>
      <c r="AC4" s="7" t="s">
        <v>30</v>
      </c>
      <c r="AD4" s="7" t="s">
        <v>31</v>
      </c>
      <c r="AE4" s="7" t="s">
        <v>65</v>
      </c>
      <c r="AF4" s="7" t="s">
        <v>66</v>
      </c>
      <c r="AG4" s="7" t="s">
        <v>67</v>
      </c>
      <c r="AH4" s="7" t="s">
        <v>68</v>
      </c>
      <c r="AI4" s="7" t="s">
        <v>69</v>
      </c>
      <c r="AJ4" s="7" t="s">
        <v>70</v>
      </c>
      <c r="AK4" s="7" t="s">
        <v>71</v>
      </c>
      <c r="AL4" s="7"/>
      <c r="AM4" s="7"/>
      <c r="AN4" s="7"/>
      <c r="AO4" s="7"/>
      <c r="AP4" s="7"/>
      <c r="AQ4" s="7"/>
      <c r="AR4" s="7"/>
      <c r="AS4" s="7"/>
      <c r="AT4" s="7"/>
    </row>
    <row r="5" spans="1:46" ht="15" customHeight="1" x14ac:dyDescent="0.3">
      <c r="A5" s="3" t="s">
        <v>32</v>
      </c>
      <c r="B5" s="4">
        <v>1</v>
      </c>
      <c r="C5" s="4">
        <v>0</v>
      </c>
      <c r="D5" s="4">
        <v>0</v>
      </c>
      <c r="E5" s="4">
        <v>1</v>
      </c>
      <c r="F5" s="4">
        <v>1</v>
      </c>
      <c r="G5" s="4">
        <v>1</v>
      </c>
      <c r="H5" s="4">
        <v>0</v>
      </c>
      <c r="I5" s="4">
        <v>1</v>
      </c>
      <c r="J5" s="4">
        <v>2</v>
      </c>
      <c r="K5" s="4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1</v>
      </c>
      <c r="R5" s="2">
        <v>1</v>
      </c>
      <c r="S5" s="2">
        <v>0</v>
      </c>
      <c r="T5" s="2">
        <v>0</v>
      </c>
      <c r="U5" s="2">
        <v>0</v>
      </c>
      <c r="V5" s="2">
        <v>1</v>
      </c>
      <c r="W5" s="2"/>
      <c r="X5" s="2"/>
      <c r="Y5" s="2"/>
      <c r="Z5" s="2">
        <v>0</v>
      </c>
      <c r="AA5" s="2">
        <v>1</v>
      </c>
      <c r="AB5" s="2">
        <v>1</v>
      </c>
      <c r="AC5" s="2">
        <v>0</v>
      </c>
      <c r="AD5" s="2">
        <v>0</v>
      </c>
      <c r="AE5" s="2">
        <v>0</v>
      </c>
      <c r="AF5" s="2">
        <v>0</v>
      </c>
      <c r="AG5" s="2">
        <v>1</v>
      </c>
      <c r="AH5" s="2">
        <v>0</v>
      </c>
      <c r="AI5" s="2">
        <v>0</v>
      </c>
      <c r="AJ5" s="2">
        <v>2</v>
      </c>
      <c r="AK5" s="2">
        <v>1</v>
      </c>
      <c r="AL5" s="2"/>
      <c r="AM5" s="2"/>
      <c r="AN5" s="2"/>
      <c r="AO5" s="2"/>
      <c r="AP5" s="2"/>
      <c r="AQ5" s="2"/>
      <c r="AR5" s="2"/>
      <c r="AS5" s="2"/>
      <c r="AT5" s="2"/>
    </row>
    <row r="6" spans="1:46" ht="15" customHeight="1" x14ac:dyDescent="0.3">
      <c r="A6" s="3" t="s">
        <v>33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/>
      <c r="W6" s="2"/>
      <c r="X6" s="2"/>
      <c r="Y6" s="2"/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1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/>
      <c r="AM6" s="2"/>
      <c r="AN6" s="2"/>
      <c r="AO6" s="2"/>
      <c r="AP6" s="2"/>
      <c r="AQ6" s="2"/>
      <c r="AR6" s="2"/>
      <c r="AS6" s="2"/>
      <c r="AT6" s="2"/>
    </row>
    <row r="7" spans="1:46" ht="15" customHeight="1" x14ac:dyDescent="0.3">
      <c r="A7" s="3" t="s">
        <v>34</v>
      </c>
      <c r="B7" s="4">
        <v>0</v>
      </c>
      <c r="C7" s="4">
        <v>1</v>
      </c>
      <c r="D7" s="4">
        <v>0</v>
      </c>
      <c r="E7" s="4">
        <v>0</v>
      </c>
      <c r="F7" s="4">
        <v>1</v>
      </c>
      <c r="G7" s="4">
        <v>2</v>
      </c>
      <c r="H7" s="4">
        <v>0</v>
      </c>
      <c r="I7" s="4">
        <v>0</v>
      </c>
      <c r="J7" s="4">
        <v>0</v>
      </c>
      <c r="K7" s="4">
        <v>0</v>
      </c>
      <c r="L7" s="2">
        <v>0</v>
      </c>
      <c r="M7" s="2">
        <v>0</v>
      </c>
      <c r="N7" s="2">
        <v>1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1</v>
      </c>
      <c r="U7" s="2">
        <v>0</v>
      </c>
      <c r="V7" s="2">
        <v>1</v>
      </c>
      <c r="W7" s="2">
        <v>1</v>
      </c>
      <c r="X7" s="2"/>
      <c r="Y7" s="2">
        <v>3</v>
      </c>
      <c r="Z7" s="2">
        <v>2</v>
      </c>
      <c r="AA7" s="2">
        <v>1</v>
      </c>
      <c r="AB7" s="2">
        <v>0</v>
      </c>
      <c r="AC7" s="2">
        <v>1</v>
      </c>
      <c r="AD7" s="2">
        <v>0</v>
      </c>
      <c r="AE7" s="2">
        <v>0</v>
      </c>
      <c r="AF7" s="2">
        <v>2</v>
      </c>
      <c r="AG7" s="2">
        <v>0</v>
      </c>
      <c r="AH7" s="2">
        <v>1</v>
      </c>
      <c r="AI7" s="2">
        <v>0</v>
      </c>
      <c r="AJ7" s="2">
        <v>3</v>
      </c>
      <c r="AK7" s="2">
        <v>0</v>
      </c>
      <c r="AL7" s="2"/>
      <c r="AM7" s="2"/>
      <c r="AN7" s="2"/>
      <c r="AO7" s="2"/>
      <c r="AP7" s="2"/>
      <c r="AQ7" s="2"/>
      <c r="AR7" s="2"/>
      <c r="AS7" s="2"/>
      <c r="AT7" s="2"/>
    </row>
    <row r="8" spans="1:46" ht="15" customHeight="1" x14ac:dyDescent="0.3">
      <c r="A8" s="3" t="s">
        <v>35</v>
      </c>
      <c r="B8" s="4">
        <v>0</v>
      </c>
      <c r="C8" s="4">
        <v>0</v>
      </c>
      <c r="D8" s="4">
        <v>1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/>
      <c r="W8" s="2"/>
      <c r="X8" s="2">
        <v>1</v>
      </c>
      <c r="Y8" s="2"/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1</v>
      </c>
      <c r="AL8" s="2"/>
      <c r="AM8" s="2"/>
      <c r="AN8" s="2"/>
      <c r="AO8" s="2"/>
      <c r="AP8" s="2"/>
      <c r="AQ8" s="2"/>
      <c r="AR8" s="2"/>
      <c r="AS8" s="2"/>
      <c r="AT8" s="2"/>
    </row>
    <row r="9" spans="1:46" ht="15" customHeight="1" x14ac:dyDescent="0.3">
      <c r="A9" s="3" t="s">
        <v>36</v>
      </c>
      <c r="B9" s="4">
        <v>0</v>
      </c>
      <c r="C9" s="4">
        <v>0</v>
      </c>
      <c r="D9" s="4">
        <v>0</v>
      </c>
      <c r="E9" s="4">
        <v>0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1</v>
      </c>
      <c r="L9" s="2">
        <v>0</v>
      </c>
      <c r="M9" s="2">
        <v>0</v>
      </c>
      <c r="N9" s="2">
        <v>1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1</v>
      </c>
      <c r="U9" s="2">
        <v>0</v>
      </c>
      <c r="V9" s="2">
        <v>1</v>
      </c>
      <c r="W9" s="2"/>
      <c r="X9" s="2">
        <v>1</v>
      </c>
      <c r="Y9" s="2"/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1</v>
      </c>
      <c r="AF9" s="2">
        <v>0</v>
      </c>
      <c r="AG9" s="2">
        <v>0</v>
      </c>
      <c r="AH9" s="2">
        <v>0</v>
      </c>
      <c r="AI9" s="2">
        <v>2</v>
      </c>
      <c r="AJ9" s="2">
        <v>1</v>
      </c>
      <c r="AK9" s="2">
        <v>1</v>
      </c>
      <c r="AL9" s="2"/>
      <c r="AM9" s="2"/>
      <c r="AN9" s="2"/>
      <c r="AO9" s="2"/>
      <c r="AP9" s="2"/>
      <c r="AQ9" s="2"/>
      <c r="AR9" s="2"/>
      <c r="AS9" s="2"/>
      <c r="AT9" s="2"/>
    </row>
    <row r="10" spans="1:46" ht="15" customHeight="1" x14ac:dyDescent="0.3">
      <c r="A10" s="3" t="s">
        <v>37</v>
      </c>
      <c r="B10" s="4">
        <v>2</v>
      </c>
      <c r="C10" s="4">
        <v>2</v>
      </c>
      <c r="D10" s="4">
        <v>0</v>
      </c>
      <c r="E10" s="4">
        <v>4</v>
      </c>
      <c r="F10" s="4">
        <v>3</v>
      </c>
      <c r="G10" s="4">
        <v>2</v>
      </c>
      <c r="H10" s="4">
        <v>1</v>
      </c>
      <c r="I10" s="4">
        <v>0</v>
      </c>
      <c r="J10" s="4">
        <v>0</v>
      </c>
      <c r="K10" s="4">
        <v>0</v>
      </c>
      <c r="L10" s="2">
        <v>1</v>
      </c>
      <c r="M10" s="2">
        <v>0</v>
      </c>
      <c r="N10" s="2">
        <v>1</v>
      </c>
      <c r="O10" s="2">
        <v>0</v>
      </c>
      <c r="P10" s="2">
        <v>1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/>
      <c r="W10" s="2"/>
      <c r="X10" s="2"/>
      <c r="Y10" s="2"/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1</v>
      </c>
      <c r="AF10" s="2">
        <v>0</v>
      </c>
      <c r="AG10" s="2">
        <v>1</v>
      </c>
      <c r="AH10" s="2">
        <v>0</v>
      </c>
      <c r="AI10" s="2">
        <v>0</v>
      </c>
      <c r="AJ10" s="2">
        <v>0</v>
      </c>
      <c r="AK10" s="2">
        <v>0</v>
      </c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5" customHeight="1" x14ac:dyDescent="0.3">
      <c r="A11" s="3" t="s">
        <v>38</v>
      </c>
      <c r="B11" s="4">
        <v>1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2">
        <v>0</v>
      </c>
      <c r="M11" s="2">
        <v>0</v>
      </c>
      <c r="N11" s="2">
        <v>0</v>
      </c>
      <c r="O11" s="2">
        <v>1</v>
      </c>
      <c r="P11" s="2">
        <v>0</v>
      </c>
      <c r="Q11" s="2">
        <v>0</v>
      </c>
      <c r="R11" s="2">
        <v>0</v>
      </c>
      <c r="S11" s="2">
        <v>1</v>
      </c>
      <c r="T11" s="2">
        <v>0</v>
      </c>
      <c r="U11" s="2">
        <v>0</v>
      </c>
      <c r="V11" s="2"/>
      <c r="W11" s="2"/>
      <c r="X11" s="2"/>
      <c r="Y11" s="2"/>
      <c r="Z11" s="2">
        <v>0</v>
      </c>
      <c r="AA11" s="2">
        <v>0</v>
      </c>
      <c r="AB11" s="2">
        <v>0</v>
      </c>
      <c r="AC11" s="2">
        <v>0</v>
      </c>
      <c r="AD11" s="2">
        <v>1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1</v>
      </c>
      <c r="AK11" s="2">
        <v>0</v>
      </c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5.6" x14ac:dyDescent="0.3">
      <c r="A12" s="37" t="s">
        <v>0</v>
      </c>
      <c r="B12" s="31">
        <f>SUM(B5:B11)</f>
        <v>4</v>
      </c>
      <c r="C12" s="31">
        <f t="shared" ref="C12:AT12" si="0">SUM(C5:C11)</f>
        <v>3</v>
      </c>
      <c r="D12" s="31">
        <f t="shared" si="0"/>
        <v>1</v>
      </c>
      <c r="E12" s="31">
        <f t="shared" si="0"/>
        <v>5</v>
      </c>
      <c r="F12" s="31">
        <f t="shared" si="0"/>
        <v>6</v>
      </c>
      <c r="G12" s="31">
        <f t="shared" si="0"/>
        <v>6</v>
      </c>
      <c r="H12" s="31">
        <f t="shared" si="0"/>
        <v>1</v>
      </c>
      <c r="I12" s="31">
        <f t="shared" si="0"/>
        <v>1</v>
      </c>
      <c r="J12" s="31">
        <f t="shared" si="0"/>
        <v>3</v>
      </c>
      <c r="K12" s="31">
        <f t="shared" si="0"/>
        <v>1</v>
      </c>
      <c r="L12" s="31">
        <f t="shared" si="0"/>
        <v>1</v>
      </c>
      <c r="M12" s="31">
        <f t="shared" si="0"/>
        <v>0</v>
      </c>
      <c r="N12" s="31">
        <f t="shared" si="0"/>
        <v>3</v>
      </c>
      <c r="O12" s="31">
        <f t="shared" si="0"/>
        <v>1</v>
      </c>
      <c r="P12" s="31">
        <f t="shared" si="0"/>
        <v>1</v>
      </c>
      <c r="Q12" s="31">
        <f t="shared" si="0"/>
        <v>1</v>
      </c>
      <c r="R12" s="31">
        <f t="shared" si="0"/>
        <v>1</v>
      </c>
      <c r="S12" s="31">
        <f t="shared" si="0"/>
        <v>1</v>
      </c>
      <c r="T12" s="31">
        <f t="shared" si="0"/>
        <v>2</v>
      </c>
      <c r="U12" s="31">
        <f t="shared" si="0"/>
        <v>0</v>
      </c>
      <c r="V12" s="31">
        <f t="shared" si="0"/>
        <v>3</v>
      </c>
      <c r="W12" s="31">
        <f t="shared" si="0"/>
        <v>1</v>
      </c>
      <c r="X12" s="31">
        <f t="shared" si="0"/>
        <v>2</v>
      </c>
      <c r="Y12" s="31">
        <f t="shared" si="0"/>
        <v>3</v>
      </c>
      <c r="Z12" s="31">
        <f t="shared" si="0"/>
        <v>2</v>
      </c>
      <c r="AA12" s="31">
        <f t="shared" si="0"/>
        <v>2</v>
      </c>
      <c r="AB12" s="31">
        <f t="shared" si="0"/>
        <v>1</v>
      </c>
      <c r="AC12" s="31">
        <f t="shared" si="0"/>
        <v>1</v>
      </c>
      <c r="AD12" s="31">
        <f t="shared" si="0"/>
        <v>1</v>
      </c>
      <c r="AE12" s="31">
        <f t="shared" si="0"/>
        <v>2</v>
      </c>
      <c r="AF12" s="31">
        <f t="shared" si="0"/>
        <v>3</v>
      </c>
      <c r="AG12" s="31">
        <f t="shared" si="0"/>
        <v>2</v>
      </c>
      <c r="AH12" s="31">
        <f t="shared" si="0"/>
        <v>1</v>
      </c>
      <c r="AI12" s="31">
        <f t="shared" si="0"/>
        <v>2</v>
      </c>
      <c r="AJ12" s="31">
        <f t="shared" si="0"/>
        <v>7</v>
      </c>
      <c r="AK12" s="31">
        <f t="shared" si="0"/>
        <v>3</v>
      </c>
      <c r="AL12" s="31">
        <f t="shared" si="0"/>
        <v>0</v>
      </c>
      <c r="AM12" s="31">
        <f t="shared" si="0"/>
        <v>0</v>
      </c>
      <c r="AN12" s="31">
        <f t="shared" si="0"/>
        <v>0</v>
      </c>
      <c r="AO12" s="31">
        <f t="shared" si="0"/>
        <v>0</v>
      </c>
      <c r="AP12" s="31">
        <f t="shared" si="0"/>
        <v>0</v>
      </c>
      <c r="AQ12" s="31">
        <f t="shared" si="0"/>
        <v>0</v>
      </c>
      <c r="AR12" s="31">
        <f t="shared" si="0"/>
        <v>0</v>
      </c>
      <c r="AS12" s="31">
        <f t="shared" si="0"/>
        <v>0</v>
      </c>
      <c r="AT12" s="31">
        <f t="shared" si="0"/>
        <v>0</v>
      </c>
    </row>
    <row r="35" spans="2:10" x14ac:dyDescent="0.3">
      <c r="B35" s="47"/>
      <c r="C35" s="47"/>
      <c r="D35" s="47"/>
      <c r="E35" s="47"/>
      <c r="F35" s="47"/>
      <c r="G35" s="47"/>
      <c r="H35" s="47"/>
    </row>
    <row r="36" spans="2:10" x14ac:dyDescent="0.3">
      <c r="B36" s="47"/>
      <c r="C36" s="47"/>
      <c r="D36" s="47"/>
      <c r="E36" s="47"/>
      <c r="F36" s="47"/>
      <c r="G36" s="47"/>
      <c r="H36" s="47"/>
    </row>
    <row r="37" spans="2:10" x14ac:dyDescent="0.3">
      <c r="B37" s="47"/>
      <c r="C37" s="47"/>
      <c r="D37" s="47"/>
      <c r="E37" s="47"/>
      <c r="F37" s="47"/>
      <c r="G37" s="47"/>
      <c r="H37" s="47"/>
    </row>
    <row r="38" spans="2:10" x14ac:dyDescent="0.3">
      <c r="B38" s="47"/>
      <c r="C38" s="47"/>
      <c r="D38" s="47"/>
      <c r="E38" s="47"/>
      <c r="F38" s="47"/>
      <c r="G38" s="47"/>
      <c r="H38" s="47"/>
      <c r="J38" s="40">
        <f ca="1">TODAY()</f>
        <v>45321</v>
      </c>
    </row>
    <row r="39" spans="2:10" x14ac:dyDescent="0.3">
      <c r="B39" s="47"/>
      <c r="C39" s="47"/>
      <c r="D39" s="47"/>
      <c r="E39" s="47"/>
      <c r="F39" s="47"/>
      <c r="G39" s="47"/>
      <c r="H39" s="47"/>
      <c r="J39" s="40">
        <f ca="1">DATE(YEAR(J38),FLOOR(MONTH(J38)-1,3)+1,1)</f>
        <v>45292</v>
      </c>
    </row>
    <row r="40" spans="2:10" x14ac:dyDescent="0.3">
      <c r="B40" s="49"/>
      <c r="C40" s="50">
        <f t="shared" ref="C40:H40" ca="1" si="1">D40-90</f>
        <v>44572</v>
      </c>
      <c r="D40" s="50">
        <f t="shared" ca="1" si="1"/>
        <v>44662</v>
      </c>
      <c r="E40" s="50">
        <f t="shared" ca="1" si="1"/>
        <v>44752</v>
      </c>
      <c r="F40" s="50">
        <f t="shared" ca="1" si="1"/>
        <v>44842</v>
      </c>
      <c r="G40" s="50">
        <f t="shared" ca="1" si="1"/>
        <v>44932</v>
      </c>
      <c r="H40" s="50">
        <f t="shared" ca="1" si="1"/>
        <v>45022</v>
      </c>
      <c r="I40" s="42">
        <f ca="1">J40-90</f>
        <v>45112</v>
      </c>
      <c r="J40" s="42">
        <f ca="1">J39-90</f>
        <v>45202</v>
      </c>
    </row>
    <row r="41" spans="2:10" x14ac:dyDescent="0.3">
      <c r="B41" s="49"/>
      <c r="C41" s="49" t="str">
        <f ca="1">TEXT(C40,"yyyy")</f>
        <v>2022</v>
      </c>
      <c r="D41" s="49" t="str">
        <f t="shared" ref="D41:J41" ca="1" si="2">TEXT(D40,"yyyy")</f>
        <v>2022</v>
      </c>
      <c r="E41" s="49" t="str">
        <f t="shared" ca="1" si="2"/>
        <v>2022</v>
      </c>
      <c r="F41" s="49" t="str">
        <f t="shared" ca="1" si="2"/>
        <v>2022</v>
      </c>
      <c r="G41" s="49" t="str">
        <f t="shared" ca="1" si="2"/>
        <v>2023</v>
      </c>
      <c r="H41" s="49" t="str">
        <f t="shared" ca="1" si="2"/>
        <v>2023</v>
      </c>
      <c r="I41" s="43" t="str">
        <f t="shared" ca="1" si="2"/>
        <v>2023</v>
      </c>
      <c r="J41" s="43" t="str">
        <f t="shared" ca="1" si="2"/>
        <v>2023</v>
      </c>
    </row>
    <row r="42" spans="2:10" x14ac:dyDescent="0.3">
      <c r="B42" s="44" t="s">
        <v>1</v>
      </c>
      <c r="C42" s="49" t="str">
        <f ca="1">"Q"&amp;ROUNDUP(MONTH(C40)/3,0)&amp;" "&amp;C41</f>
        <v>Q1 2022</v>
      </c>
      <c r="D42" s="49" t="str">
        <f t="shared" ref="D42:J42" ca="1" si="3">"Q"&amp;ROUNDUP(MONTH(D40)/3,0)&amp;" "&amp;D41</f>
        <v>Q2 2022</v>
      </c>
      <c r="E42" s="49" t="str">
        <f t="shared" ca="1" si="3"/>
        <v>Q3 2022</v>
      </c>
      <c r="F42" s="49" t="str">
        <f t="shared" ca="1" si="3"/>
        <v>Q4 2022</v>
      </c>
      <c r="G42" s="49" t="str">
        <f t="shared" ca="1" si="3"/>
        <v>Q1 2023</v>
      </c>
      <c r="H42" s="49" t="str">
        <f t="shared" ca="1" si="3"/>
        <v>Q2 2023</v>
      </c>
      <c r="I42" s="43" t="str">
        <f t="shared" ca="1" si="3"/>
        <v>Q3 2023</v>
      </c>
      <c r="J42" s="43" t="str">
        <f t="shared" ca="1" si="3"/>
        <v>Q4 2023</v>
      </c>
    </row>
    <row r="43" spans="2:10" x14ac:dyDescent="0.3">
      <c r="B43" s="44" t="s">
        <v>32</v>
      </c>
      <c r="C43" s="49">
        <f ca="1">HLOOKUP(C42,$B$4:$ZZ$12,2,0)</f>
        <v>0</v>
      </c>
      <c r="D43" s="49">
        <f t="shared" ref="D43:J43" ca="1" si="4">HLOOKUP(D42,$B$4:$ZZ$12,2,0)</f>
        <v>0</v>
      </c>
      <c r="E43" s="49">
        <f t="shared" ca="1" si="4"/>
        <v>0</v>
      </c>
      <c r="F43" s="49">
        <f t="shared" ca="1" si="4"/>
        <v>1</v>
      </c>
      <c r="G43" s="49">
        <f t="shared" ca="1" si="4"/>
        <v>0</v>
      </c>
      <c r="H43" s="49">
        <f t="shared" ca="1" si="4"/>
        <v>0</v>
      </c>
      <c r="I43" s="43">
        <f t="shared" ca="1" si="4"/>
        <v>2</v>
      </c>
      <c r="J43" s="43">
        <f t="shared" ca="1" si="4"/>
        <v>1</v>
      </c>
    </row>
    <row r="44" spans="2:10" x14ac:dyDescent="0.3">
      <c r="B44" s="44" t="s">
        <v>33</v>
      </c>
      <c r="C44" s="49">
        <f ca="1">HLOOKUP(C42,$B$4:$ZZ$12,3,0)</f>
        <v>0</v>
      </c>
      <c r="D44" s="49">
        <f t="shared" ref="D44:J44" ca="1" si="5">HLOOKUP(D42,$B$4:$ZZ$12,3,0)</f>
        <v>0</v>
      </c>
      <c r="E44" s="49">
        <f t="shared" ca="1" si="5"/>
        <v>1</v>
      </c>
      <c r="F44" s="49">
        <f t="shared" ca="1" si="5"/>
        <v>0</v>
      </c>
      <c r="G44" s="49">
        <f t="shared" ca="1" si="5"/>
        <v>0</v>
      </c>
      <c r="H44" s="49">
        <f t="shared" ca="1" si="5"/>
        <v>0</v>
      </c>
      <c r="I44" s="43">
        <f t="shared" ca="1" si="5"/>
        <v>0</v>
      </c>
      <c r="J44" s="43">
        <f t="shared" ca="1" si="5"/>
        <v>0</v>
      </c>
    </row>
    <row r="45" spans="2:10" x14ac:dyDescent="0.3">
      <c r="B45" s="44" t="s">
        <v>34</v>
      </c>
      <c r="C45" s="49">
        <f ca="1">HLOOKUP(C42,$B$4:$ZZ$12,4,0)</f>
        <v>0</v>
      </c>
      <c r="D45" s="49">
        <f t="shared" ref="D45:J45" ca="1" si="6">HLOOKUP(D42,$B$4:$ZZ$12,4,0)</f>
        <v>0</v>
      </c>
      <c r="E45" s="49">
        <f t="shared" ca="1" si="6"/>
        <v>2</v>
      </c>
      <c r="F45" s="49">
        <f t="shared" ca="1" si="6"/>
        <v>0</v>
      </c>
      <c r="G45" s="49">
        <f t="shared" ca="1" si="6"/>
        <v>1</v>
      </c>
      <c r="H45" s="49">
        <f t="shared" ca="1" si="6"/>
        <v>0</v>
      </c>
      <c r="I45" s="43">
        <f t="shared" ca="1" si="6"/>
        <v>3</v>
      </c>
      <c r="J45" s="43">
        <f t="shared" ca="1" si="6"/>
        <v>0</v>
      </c>
    </row>
    <row r="46" spans="2:10" x14ac:dyDescent="0.3">
      <c r="B46" s="44" t="s">
        <v>35</v>
      </c>
      <c r="C46" s="49">
        <f ca="1">HLOOKUP(C42,$B$4:$ZZ$12,5,0)</f>
        <v>0</v>
      </c>
      <c r="D46" s="49">
        <f t="shared" ref="D46:J46" ca="1" si="7">HLOOKUP(D42,$B$4:$ZZ$12,5,0)</f>
        <v>0</v>
      </c>
      <c r="E46" s="49">
        <f t="shared" ca="1" si="7"/>
        <v>0</v>
      </c>
      <c r="F46" s="49">
        <f t="shared" ca="1" si="7"/>
        <v>0</v>
      </c>
      <c r="G46" s="49">
        <f t="shared" ca="1" si="7"/>
        <v>0</v>
      </c>
      <c r="H46" s="49">
        <f t="shared" ca="1" si="7"/>
        <v>0</v>
      </c>
      <c r="I46" s="43">
        <f t="shared" ca="1" si="7"/>
        <v>0</v>
      </c>
      <c r="J46" s="43">
        <f t="shared" ca="1" si="7"/>
        <v>1</v>
      </c>
    </row>
    <row r="47" spans="2:10" x14ac:dyDescent="0.3">
      <c r="B47" s="44" t="s">
        <v>36</v>
      </c>
      <c r="C47" s="49">
        <f ca="1">HLOOKUP(C42,$B$4:$ZZ$12,6,0)</f>
        <v>0</v>
      </c>
      <c r="D47" s="49">
        <f t="shared" ref="D47:J47" ca="1" si="8">HLOOKUP(D42,$B$4:$ZZ$12,6,0)</f>
        <v>1</v>
      </c>
      <c r="E47" s="49">
        <f t="shared" ca="1" si="8"/>
        <v>0</v>
      </c>
      <c r="F47" s="49">
        <f t="shared" ca="1" si="8"/>
        <v>0</v>
      </c>
      <c r="G47" s="49">
        <f t="shared" ca="1" si="8"/>
        <v>0</v>
      </c>
      <c r="H47" s="49">
        <f t="shared" ca="1" si="8"/>
        <v>2</v>
      </c>
      <c r="I47" s="43">
        <f t="shared" ca="1" si="8"/>
        <v>1</v>
      </c>
      <c r="J47" s="43">
        <f t="shared" ca="1" si="8"/>
        <v>1</v>
      </c>
    </row>
    <row r="48" spans="2:10" x14ac:dyDescent="0.3">
      <c r="B48" s="44" t="s">
        <v>37</v>
      </c>
      <c r="C48" s="49">
        <f ca="1">HLOOKUP(C42,$B$4:$ZZ$12,7,0)</f>
        <v>0</v>
      </c>
      <c r="D48" s="49">
        <f t="shared" ref="D48:J48" ca="1" si="9">HLOOKUP(D42,$B$4:$ZZ$12,7,0)</f>
        <v>1</v>
      </c>
      <c r="E48" s="49">
        <f t="shared" ca="1" si="9"/>
        <v>0</v>
      </c>
      <c r="F48" s="49">
        <f t="shared" ca="1" si="9"/>
        <v>1</v>
      </c>
      <c r="G48" s="49">
        <f t="shared" ca="1" si="9"/>
        <v>0</v>
      </c>
      <c r="H48" s="49">
        <f t="shared" ca="1" si="9"/>
        <v>0</v>
      </c>
      <c r="I48" s="43">
        <f t="shared" ca="1" si="9"/>
        <v>0</v>
      </c>
      <c r="J48" s="43">
        <f t="shared" ca="1" si="9"/>
        <v>0</v>
      </c>
    </row>
    <row r="49" spans="2:10" x14ac:dyDescent="0.3">
      <c r="B49" s="44" t="s">
        <v>38</v>
      </c>
      <c r="C49" s="49">
        <f ca="1">HLOOKUP(C42,$B$4:$ZZ$12,8,0)</f>
        <v>1</v>
      </c>
      <c r="D49" s="49">
        <f t="shared" ref="D49:J49" ca="1" si="10">HLOOKUP(D42,$B$4:$ZZ$12,8,0)</f>
        <v>0</v>
      </c>
      <c r="E49" s="49">
        <f t="shared" ca="1" si="10"/>
        <v>0</v>
      </c>
      <c r="F49" s="49">
        <f t="shared" ca="1" si="10"/>
        <v>0</v>
      </c>
      <c r="G49" s="49">
        <f t="shared" ca="1" si="10"/>
        <v>0</v>
      </c>
      <c r="H49" s="49">
        <f t="shared" ca="1" si="10"/>
        <v>0</v>
      </c>
      <c r="I49" s="43">
        <f t="shared" ca="1" si="10"/>
        <v>1</v>
      </c>
      <c r="J49" s="43">
        <f t="shared" ca="1" si="10"/>
        <v>0</v>
      </c>
    </row>
    <row r="50" spans="2:10" x14ac:dyDescent="0.3">
      <c r="B50" s="45" t="s">
        <v>0</v>
      </c>
      <c r="C50" s="49">
        <f ca="1">HLOOKUP(C42,$B$4:$ZZ$12,9,0)</f>
        <v>1</v>
      </c>
      <c r="D50" s="49">
        <f t="shared" ref="D50:J50" ca="1" si="11">HLOOKUP(D42,$B$4:$ZZ$12,9,0)</f>
        <v>2</v>
      </c>
      <c r="E50" s="49">
        <f t="shared" ca="1" si="11"/>
        <v>3</v>
      </c>
      <c r="F50" s="49">
        <f t="shared" ca="1" si="11"/>
        <v>2</v>
      </c>
      <c r="G50" s="49">
        <f t="shared" ca="1" si="11"/>
        <v>1</v>
      </c>
      <c r="H50" s="49">
        <f t="shared" ca="1" si="11"/>
        <v>2</v>
      </c>
      <c r="I50" s="43">
        <f t="shared" ca="1" si="11"/>
        <v>7</v>
      </c>
      <c r="J50" s="43">
        <f t="shared" ca="1" si="11"/>
        <v>3</v>
      </c>
    </row>
    <row r="51" spans="2:10" x14ac:dyDescent="0.3">
      <c r="B51" s="47"/>
      <c r="C51" s="47"/>
      <c r="D51" s="47"/>
      <c r="E51" s="47"/>
      <c r="F51" s="47"/>
      <c r="G51" s="47"/>
      <c r="H51" s="47"/>
    </row>
    <row r="52" spans="2:10" x14ac:dyDescent="0.3">
      <c r="B52" s="47"/>
      <c r="C52" s="47"/>
      <c r="D52" s="47"/>
      <c r="E52" s="47"/>
      <c r="F52" s="47"/>
      <c r="G52" s="47"/>
      <c r="H52" s="47"/>
    </row>
    <row r="53" spans="2:10" x14ac:dyDescent="0.3">
      <c r="B53" s="47"/>
      <c r="C53" s="47"/>
      <c r="D53" s="47"/>
      <c r="E53" s="47"/>
      <c r="F53" s="47"/>
      <c r="G53" s="47"/>
      <c r="H53" s="47"/>
    </row>
  </sheetData>
  <mergeCells count="9">
    <mergeCell ref="AH3:AK3"/>
    <mergeCell ref="Z3:AC3"/>
    <mergeCell ref="AD3:AG3"/>
    <mergeCell ref="B3:E3"/>
    <mergeCell ref="F3:I3"/>
    <mergeCell ref="J3:M3"/>
    <mergeCell ref="N3:Q3"/>
    <mergeCell ref="R3:U3"/>
    <mergeCell ref="V3:Y3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3782D-962F-4B8F-8B52-ACDB5A621A72}">
  <dimension ref="A1:AT50"/>
  <sheetViews>
    <sheetView zoomScaleNormal="100" workbookViewId="0">
      <pane xSplit="1" topLeftCell="B1" activePane="topRight" state="frozen"/>
      <selection pane="topRight"/>
    </sheetView>
  </sheetViews>
  <sheetFormatPr defaultRowHeight="14.4" x14ac:dyDescent="0.3"/>
  <cols>
    <col min="1" max="1" width="103.6640625" customWidth="1"/>
    <col min="2" max="11" width="8.6640625" bestFit="1" customWidth="1"/>
    <col min="12" max="30" width="7.6640625" bestFit="1" customWidth="1"/>
  </cols>
  <sheetData>
    <row r="1" spans="1:46" ht="31.8" x14ac:dyDescent="0.35">
      <c r="A1" s="19" t="s">
        <v>46</v>
      </c>
      <c r="B1" s="5"/>
      <c r="C1" s="5"/>
      <c r="D1" s="5"/>
      <c r="E1" s="5"/>
      <c r="F1" s="5"/>
      <c r="G1" s="5"/>
      <c r="H1" s="5"/>
      <c r="I1" s="5"/>
    </row>
    <row r="2" spans="1:46" ht="18" x14ac:dyDescent="0.35">
      <c r="A2" s="6" t="s">
        <v>40</v>
      </c>
      <c r="B2" s="5"/>
      <c r="C2" s="5"/>
      <c r="D2" s="5"/>
      <c r="E2" s="5"/>
      <c r="F2" s="5"/>
      <c r="G2" s="5"/>
      <c r="H2" s="5"/>
      <c r="I2" s="5"/>
    </row>
    <row r="3" spans="1:46" ht="15" customHeight="1" x14ac:dyDescent="0.3">
      <c r="A3" s="3" t="s">
        <v>2</v>
      </c>
      <c r="B3" s="54">
        <v>2015</v>
      </c>
      <c r="C3" s="55"/>
      <c r="D3" s="55"/>
      <c r="E3" s="55"/>
      <c r="F3" s="54">
        <v>2016</v>
      </c>
      <c r="G3" s="55"/>
      <c r="H3" s="55"/>
      <c r="I3" s="55"/>
      <c r="J3" s="54">
        <v>2017</v>
      </c>
      <c r="K3" s="57"/>
      <c r="L3" s="57"/>
      <c r="M3" s="57"/>
      <c r="N3" s="57">
        <v>2018</v>
      </c>
      <c r="O3" s="57"/>
      <c r="P3" s="57"/>
      <c r="Q3" s="57"/>
      <c r="R3" s="57">
        <v>2019</v>
      </c>
      <c r="S3" s="57"/>
      <c r="T3" s="57"/>
      <c r="U3" s="57"/>
      <c r="V3" s="57">
        <v>2020</v>
      </c>
      <c r="W3" s="57"/>
      <c r="X3" s="57"/>
      <c r="Y3" s="57"/>
      <c r="Z3" s="57">
        <v>2021</v>
      </c>
      <c r="AA3" s="57"/>
      <c r="AB3" s="57"/>
      <c r="AC3" s="57"/>
      <c r="AD3" s="56">
        <v>2022</v>
      </c>
      <c r="AE3" s="56"/>
      <c r="AF3" s="56"/>
      <c r="AG3" s="56"/>
      <c r="AH3" s="51">
        <v>2023</v>
      </c>
      <c r="AI3" s="52"/>
      <c r="AJ3" s="52"/>
      <c r="AK3" s="53"/>
      <c r="AL3" s="7"/>
      <c r="AM3" s="7"/>
      <c r="AN3" s="7"/>
      <c r="AO3" s="7"/>
      <c r="AP3" s="7"/>
      <c r="AQ3" s="7"/>
      <c r="AR3" s="7"/>
      <c r="AS3" s="7"/>
      <c r="AT3" s="7"/>
    </row>
    <row r="4" spans="1:46" ht="15" customHeight="1" x14ac:dyDescent="0.3">
      <c r="A4" s="3" t="s">
        <v>1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7" t="s">
        <v>19</v>
      </c>
      <c r="S4" s="7" t="s">
        <v>20</v>
      </c>
      <c r="T4" s="7" t="s">
        <v>21</v>
      </c>
      <c r="U4" s="7" t="s">
        <v>22</v>
      </c>
      <c r="V4" s="7" t="s">
        <v>23</v>
      </c>
      <c r="W4" s="7" t="s">
        <v>24</v>
      </c>
      <c r="X4" s="7" t="s">
        <v>25</v>
      </c>
      <c r="Y4" s="7" t="s">
        <v>26</v>
      </c>
      <c r="Z4" s="7" t="s">
        <v>27</v>
      </c>
      <c r="AA4" s="7" t="s">
        <v>28</v>
      </c>
      <c r="AB4" s="7" t="s">
        <v>29</v>
      </c>
      <c r="AC4" s="7" t="s">
        <v>30</v>
      </c>
      <c r="AD4" s="7" t="s">
        <v>31</v>
      </c>
      <c r="AE4" s="7" t="s">
        <v>65</v>
      </c>
      <c r="AF4" s="7" t="s">
        <v>66</v>
      </c>
      <c r="AG4" s="7" t="s">
        <v>67</v>
      </c>
      <c r="AH4" s="7" t="s">
        <v>68</v>
      </c>
      <c r="AI4" s="7" t="s">
        <v>69</v>
      </c>
      <c r="AJ4" s="7" t="s">
        <v>70</v>
      </c>
      <c r="AK4" s="7" t="s">
        <v>71</v>
      </c>
      <c r="AL4" s="7"/>
      <c r="AM4" s="7"/>
      <c r="AN4" s="7"/>
      <c r="AO4" s="7"/>
      <c r="AP4" s="7"/>
      <c r="AQ4" s="7"/>
      <c r="AR4" s="7"/>
      <c r="AS4" s="7"/>
      <c r="AT4" s="7"/>
    </row>
    <row r="5" spans="1:46" ht="15" customHeight="1" x14ac:dyDescent="0.3">
      <c r="A5" s="3" t="s">
        <v>32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1</v>
      </c>
      <c r="I5" s="4">
        <v>0</v>
      </c>
      <c r="J5" s="4">
        <v>0</v>
      </c>
      <c r="K5" s="4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/>
      <c r="Y5" s="2"/>
      <c r="Z5" s="2">
        <v>0</v>
      </c>
      <c r="AA5" s="2">
        <v>1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2</v>
      </c>
      <c r="AH5" s="2">
        <v>0</v>
      </c>
      <c r="AI5" s="2">
        <v>1</v>
      </c>
      <c r="AJ5" s="2">
        <v>2</v>
      </c>
      <c r="AK5" s="2">
        <v>0</v>
      </c>
      <c r="AL5" s="2"/>
      <c r="AM5" s="2"/>
      <c r="AN5" s="2"/>
      <c r="AO5" s="2"/>
      <c r="AP5" s="2"/>
      <c r="AQ5" s="2"/>
      <c r="AR5" s="2"/>
      <c r="AS5" s="2"/>
      <c r="AT5" s="2"/>
    </row>
    <row r="6" spans="1:46" ht="15" customHeight="1" x14ac:dyDescent="0.3">
      <c r="A6" s="3" t="s">
        <v>33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/>
      <c r="Y6" s="2"/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/>
      <c r="AM6" s="2"/>
      <c r="AN6" s="2"/>
      <c r="AO6" s="2"/>
      <c r="AP6" s="2"/>
      <c r="AQ6" s="2"/>
      <c r="AR6" s="2"/>
      <c r="AS6" s="2"/>
      <c r="AT6" s="2"/>
    </row>
    <row r="7" spans="1:46" ht="15" customHeight="1" x14ac:dyDescent="0.3">
      <c r="A7" s="3" t="s">
        <v>34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2</v>
      </c>
      <c r="H7" s="4">
        <v>0</v>
      </c>
      <c r="I7" s="4">
        <v>0</v>
      </c>
      <c r="J7" s="4">
        <v>0</v>
      </c>
      <c r="K7" s="4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/>
      <c r="Y7" s="2"/>
      <c r="Z7" s="2">
        <v>0</v>
      </c>
      <c r="AA7" s="2">
        <v>0</v>
      </c>
      <c r="AB7" s="2">
        <v>0</v>
      </c>
      <c r="AC7" s="2">
        <v>0</v>
      </c>
      <c r="AD7" s="2">
        <v>2</v>
      </c>
      <c r="AE7" s="2">
        <v>0</v>
      </c>
      <c r="AF7" s="2">
        <v>0</v>
      </c>
      <c r="AG7" s="2">
        <v>0</v>
      </c>
      <c r="AH7" s="2">
        <v>0</v>
      </c>
      <c r="AI7" s="2">
        <v>2</v>
      </c>
      <c r="AJ7" s="2">
        <v>0</v>
      </c>
      <c r="AK7" s="2">
        <v>0</v>
      </c>
      <c r="AL7" s="2"/>
      <c r="AM7" s="2"/>
      <c r="AN7" s="2"/>
      <c r="AO7" s="2"/>
      <c r="AP7" s="2"/>
      <c r="AQ7" s="2"/>
      <c r="AR7" s="2"/>
      <c r="AS7" s="2"/>
      <c r="AT7" s="2"/>
    </row>
    <row r="8" spans="1:46" ht="15" customHeight="1" x14ac:dyDescent="0.3">
      <c r="A8" s="3" t="s">
        <v>35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/>
      <c r="Y8" s="2"/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/>
      <c r="AM8" s="2"/>
      <c r="AN8" s="2"/>
      <c r="AO8" s="2"/>
      <c r="AP8" s="2"/>
      <c r="AQ8" s="2"/>
      <c r="AR8" s="2"/>
      <c r="AS8" s="2"/>
      <c r="AT8" s="2"/>
    </row>
    <row r="9" spans="1:46" ht="15" customHeight="1" x14ac:dyDescent="0.3">
      <c r="A9" s="3" t="s">
        <v>36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/>
      <c r="Y9" s="2">
        <v>1</v>
      </c>
      <c r="Z9" s="2">
        <v>1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1</v>
      </c>
      <c r="AJ9" s="2">
        <v>0</v>
      </c>
      <c r="AK9" s="2">
        <v>0</v>
      </c>
      <c r="AL9" s="2"/>
      <c r="AM9" s="2"/>
      <c r="AN9" s="2"/>
      <c r="AO9" s="2"/>
      <c r="AP9" s="2"/>
      <c r="AQ9" s="2"/>
      <c r="AR9" s="2"/>
      <c r="AS9" s="2"/>
      <c r="AT9" s="2"/>
    </row>
    <row r="10" spans="1:46" ht="15" customHeight="1" x14ac:dyDescent="0.3">
      <c r="A10" s="3" t="s">
        <v>37</v>
      </c>
      <c r="B10" s="4">
        <v>0</v>
      </c>
      <c r="C10" s="4">
        <v>0</v>
      </c>
      <c r="D10" s="4">
        <v>1</v>
      </c>
      <c r="E10" s="4">
        <v>1</v>
      </c>
      <c r="F10" s="4">
        <v>0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2">
        <v>1</v>
      </c>
      <c r="M10" s="2">
        <v>0</v>
      </c>
      <c r="N10" s="2">
        <v>0</v>
      </c>
      <c r="O10" s="2">
        <v>1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/>
      <c r="Y10" s="2"/>
      <c r="Z10" s="2">
        <v>0</v>
      </c>
      <c r="AA10" s="2">
        <v>1</v>
      </c>
      <c r="AB10" s="2">
        <v>0</v>
      </c>
      <c r="AC10" s="2">
        <v>0</v>
      </c>
      <c r="AD10" s="2">
        <v>0</v>
      </c>
      <c r="AE10" s="2">
        <v>1</v>
      </c>
      <c r="AF10" s="2">
        <v>0</v>
      </c>
      <c r="AG10" s="2">
        <v>1</v>
      </c>
      <c r="AH10" s="2">
        <v>0</v>
      </c>
      <c r="AI10" s="2">
        <v>0</v>
      </c>
      <c r="AJ10" s="2">
        <v>0</v>
      </c>
      <c r="AK10" s="2">
        <v>0</v>
      </c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5" customHeight="1" x14ac:dyDescent="0.3">
      <c r="A11" s="3" t="s">
        <v>38</v>
      </c>
      <c r="B11" s="4">
        <v>0</v>
      </c>
      <c r="C11" s="4">
        <v>0</v>
      </c>
      <c r="D11" s="4">
        <v>1</v>
      </c>
      <c r="E11" s="4">
        <v>0</v>
      </c>
      <c r="F11" s="4">
        <v>1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1</v>
      </c>
      <c r="S11" s="2">
        <v>0</v>
      </c>
      <c r="T11" s="2">
        <v>0</v>
      </c>
      <c r="U11" s="2">
        <v>0</v>
      </c>
      <c r="V11" s="2">
        <v>0</v>
      </c>
      <c r="W11" s="2">
        <v>4</v>
      </c>
      <c r="X11" s="2">
        <v>1</v>
      </c>
      <c r="Y11" s="2"/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1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5.6" x14ac:dyDescent="0.3">
      <c r="A12" s="37" t="s">
        <v>0</v>
      </c>
      <c r="B12" s="31">
        <f>SUM(B5:B11)</f>
        <v>0</v>
      </c>
      <c r="C12" s="31">
        <f t="shared" ref="C12:AT12" si="0">SUM(C5:C11)</f>
        <v>0</v>
      </c>
      <c r="D12" s="31">
        <f t="shared" si="0"/>
        <v>2</v>
      </c>
      <c r="E12" s="31">
        <f t="shared" si="0"/>
        <v>1</v>
      </c>
      <c r="F12" s="31">
        <f t="shared" si="0"/>
        <v>1</v>
      </c>
      <c r="G12" s="31">
        <f t="shared" si="0"/>
        <v>3</v>
      </c>
      <c r="H12" s="31">
        <f t="shared" si="0"/>
        <v>2</v>
      </c>
      <c r="I12" s="31">
        <f t="shared" si="0"/>
        <v>1</v>
      </c>
      <c r="J12" s="31">
        <f t="shared" si="0"/>
        <v>1</v>
      </c>
      <c r="K12" s="31">
        <f t="shared" si="0"/>
        <v>0</v>
      </c>
      <c r="L12" s="31">
        <f t="shared" si="0"/>
        <v>1</v>
      </c>
      <c r="M12" s="31">
        <f t="shared" si="0"/>
        <v>0</v>
      </c>
      <c r="N12" s="31">
        <f t="shared" si="0"/>
        <v>0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1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</v>
      </c>
      <c r="X12" s="31">
        <f t="shared" si="0"/>
        <v>1</v>
      </c>
      <c r="Y12" s="31">
        <f t="shared" si="0"/>
        <v>1</v>
      </c>
      <c r="Z12" s="31">
        <f t="shared" si="0"/>
        <v>1</v>
      </c>
      <c r="AA12" s="31">
        <f t="shared" si="0"/>
        <v>2</v>
      </c>
      <c r="AB12" s="31">
        <f t="shared" si="0"/>
        <v>0</v>
      </c>
      <c r="AC12" s="31">
        <f t="shared" si="0"/>
        <v>0</v>
      </c>
      <c r="AD12" s="31">
        <f t="shared" si="0"/>
        <v>2</v>
      </c>
      <c r="AE12" s="31">
        <f t="shared" si="0"/>
        <v>1</v>
      </c>
      <c r="AF12" s="31">
        <f t="shared" si="0"/>
        <v>1</v>
      </c>
      <c r="AG12" s="31">
        <f t="shared" si="0"/>
        <v>3</v>
      </c>
      <c r="AH12" s="31">
        <f t="shared" si="0"/>
        <v>0</v>
      </c>
      <c r="AI12" s="31">
        <f t="shared" si="0"/>
        <v>4</v>
      </c>
      <c r="AJ12" s="31">
        <f t="shared" si="0"/>
        <v>2</v>
      </c>
      <c r="AK12" s="31">
        <f>SUM(AK5:AK11)</f>
        <v>0</v>
      </c>
      <c r="AL12" s="31">
        <f t="shared" si="0"/>
        <v>0</v>
      </c>
      <c r="AM12" s="31">
        <f t="shared" si="0"/>
        <v>0</v>
      </c>
      <c r="AN12" s="31">
        <f t="shared" si="0"/>
        <v>0</v>
      </c>
      <c r="AO12" s="31">
        <f t="shared" si="0"/>
        <v>0</v>
      </c>
      <c r="AP12" s="31">
        <f t="shared" si="0"/>
        <v>0</v>
      </c>
      <c r="AQ12" s="31">
        <f t="shared" si="0"/>
        <v>0</v>
      </c>
      <c r="AR12" s="31">
        <f t="shared" si="0"/>
        <v>0</v>
      </c>
      <c r="AS12" s="31">
        <f t="shared" si="0"/>
        <v>0</v>
      </c>
      <c r="AT12" s="31">
        <f t="shared" si="0"/>
        <v>0</v>
      </c>
    </row>
    <row r="38" spans="2:10" x14ac:dyDescent="0.3">
      <c r="B38" s="47"/>
      <c r="C38" s="47"/>
      <c r="D38" s="47"/>
      <c r="E38" s="47"/>
      <c r="F38" s="47"/>
      <c r="G38" s="47"/>
      <c r="H38" s="47"/>
      <c r="I38" s="47"/>
      <c r="J38" s="48">
        <f ca="1">TODAY()</f>
        <v>45321</v>
      </c>
    </row>
    <row r="39" spans="2:10" x14ac:dyDescent="0.3">
      <c r="B39" s="47"/>
      <c r="C39" s="47"/>
      <c r="D39" s="47"/>
      <c r="E39" s="47"/>
      <c r="F39" s="47"/>
      <c r="G39" s="47"/>
      <c r="H39" s="47"/>
      <c r="I39" s="47"/>
      <c r="J39" s="48">
        <f ca="1">DATE(YEAR(J38),FLOOR(MONTH(J38)-1,3)+1,1)</f>
        <v>45292</v>
      </c>
    </row>
    <row r="40" spans="2:10" x14ac:dyDescent="0.3">
      <c r="B40" s="49"/>
      <c r="C40" s="50">
        <f t="shared" ref="C40:H40" ca="1" si="1">D40-90</f>
        <v>44572</v>
      </c>
      <c r="D40" s="50">
        <f t="shared" ca="1" si="1"/>
        <v>44662</v>
      </c>
      <c r="E40" s="50">
        <f t="shared" ca="1" si="1"/>
        <v>44752</v>
      </c>
      <c r="F40" s="50">
        <f t="shared" ca="1" si="1"/>
        <v>44842</v>
      </c>
      <c r="G40" s="50">
        <f t="shared" ca="1" si="1"/>
        <v>44932</v>
      </c>
      <c r="H40" s="50">
        <f t="shared" ca="1" si="1"/>
        <v>45022</v>
      </c>
      <c r="I40" s="50">
        <f ca="1">J40-90</f>
        <v>45112</v>
      </c>
      <c r="J40" s="50">
        <f ca="1">J39-90</f>
        <v>45202</v>
      </c>
    </row>
    <row r="41" spans="2:10" x14ac:dyDescent="0.3">
      <c r="B41" s="49"/>
      <c r="C41" s="49" t="str">
        <f ca="1">TEXT(C40,"yyyy")</f>
        <v>2022</v>
      </c>
      <c r="D41" s="49" t="str">
        <f t="shared" ref="D41:J41" ca="1" si="2">TEXT(D40,"yyyy")</f>
        <v>2022</v>
      </c>
      <c r="E41" s="49" t="str">
        <f t="shared" ca="1" si="2"/>
        <v>2022</v>
      </c>
      <c r="F41" s="49" t="str">
        <f t="shared" ca="1" si="2"/>
        <v>2022</v>
      </c>
      <c r="G41" s="49" t="str">
        <f t="shared" ca="1" si="2"/>
        <v>2023</v>
      </c>
      <c r="H41" s="49" t="str">
        <f t="shared" ca="1" si="2"/>
        <v>2023</v>
      </c>
      <c r="I41" s="49" t="str">
        <f t="shared" ca="1" si="2"/>
        <v>2023</v>
      </c>
      <c r="J41" s="49" t="str">
        <f t="shared" ca="1" si="2"/>
        <v>2023</v>
      </c>
    </row>
    <row r="42" spans="2:10" x14ac:dyDescent="0.3">
      <c r="B42" s="44" t="s">
        <v>1</v>
      </c>
      <c r="C42" s="49" t="str">
        <f ca="1">"Q"&amp;ROUNDUP(MONTH(C40)/3,0)&amp;" "&amp;C41</f>
        <v>Q1 2022</v>
      </c>
      <c r="D42" s="49" t="str">
        <f t="shared" ref="D42:J42" ca="1" si="3">"Q"&amp;ROUNDUP(MONTH(D40)/3,0)&amp;" "&amp;D41</f>
        <v>Q2 2022</v>
      </c>
      <c r="E42" s="49" t="str">
        <f t="shared" ca="1" si="3"/>
        <v>Q3 2022</v>
      </c>
      <c r="F42" s="49" t="str">
        <f t="shared" ca="1" si="3"/>
        <v>Q4 2022</v>
      </c>
      <c r="G42" s="49" t="str">
        <f t="shared" ca="1" si="3"/>
        <v>Q1 2023</v>
      </c>
      <c r="H42" s="49" t="str">
        <f t="shared" ca="1" si="3"/>
        <v>Q2 2023</v>
      </c>
      <c r="I42" s="49" t="str">
        <f t="shared" ca="1" si="3"/>
        <v>Q3 2023</v>
      </c>
      <c r="J42" s="49" t="str">
        <f t="shared" ca="1" si="3"/>
        <v>Q4 2023</v>
      </c>
    </row>
    <row r="43" spans="2:10" x14ac:dyDescent="0.3">
      <c r="B43" s="44" t="s">
        <v>32</v>
      </c>
      <c r="C43" s="49">
        <f ca="1">HLOOKUP(C42,$B$4:$ZZ$12,2,0)</f>
        <v>0</v>
      </c>
      <c r="D43" s="49">
        <f t="shared" ref="D43:J43" ca="1" si="4">HLOOKUP(D42,$B$4:$ZZ$12,2,0)</f>
        <v>0</v>
      </c>
      <c r="E43" s="49">
        <f t="shared" ca="1" si="4"/>
        <v>0</v>
      </c>
      <c r="F43" s="49">
        <f t="shared" ca="1" si="4"/>
        <v>2</v>
      </c>
      <c r="G43" s="49">
        <f t="shared" ca="1" si="4"/>
        <v>0</v>
      </c>
      <c r="H43" s="49">
        <f t="shared" ca="1" si="4"/>
        <v>1</v>
      </c>
      <c r="I43" s="49">
        <f t="shared" ca="1" si="4"/>
        <v>2</v>
      </c>
      <c r="J43" s="49">
        <f t="shared" ca="1" si="4"/>
        <v>0</v>
      </c>
    </row>
    <row r="44" spans="2:10" x14ac:dyDescent="0.3">
      <c r="B44" s="44" t="s">
        <v>33</v>
      </c>
      <c r="C44" s="49">
        <f ca="1">HLOOKUP(C42,$B$4:$ZZ$12,3,0)</f>
        <v>0</v>
      </c>
      <c r="D44" s="49">
        <f t="shared" ref="D44:J44" ca="1" si="5">HLOOKUP(D42,$B$4:$ZZ$12,3,0)</f>
        <v>0</v>
      </c>
      <c r="E44" s="49">
        <f t="shared" ca="1" si="5"/>
        <v>0</v>
      </c>
      <c r="F44" s="49">
        <f t="shared" ca="1" si="5"/>
        <v>0</v>
      </c>
      <c r="G44" s="49">
        <f t="shared" ca="1" si="5"/>
        <v>0</v>
      </c>
      <c r="H44" s="49">
        <f t="shared" ca="1" si="5"/>
        <v>0</v>
      </c>
      <c r="I44" s="49">
        <f t="shared" ca="1" si="5"/>
        <v>0</v>
      </c>
      <c r="J44" s="49">
        <f t="shared" ca="1" si="5"/>
        <v>0</v>
      </c>
    </row>
    <row r="45" spans="2:10" x14ac:dyDescent="0.3">
      <c r="B45" s="44" t="s">
        <v>34</v>
      </c>
      <c r="C45" s="49">
        <f ca="1">HLOOKUP(C42,$B$4:$ZZ$12,4,0)</f>
        <v>2</v>
      </c>
      <c r="D45" s="49">
        <f t="shared" ref="D45:J45" ca="1" si="6">HLOOKUP(D42,$B$4:$ZZ$12,4,0)</f>
        <v>0</v>
      </c>
      <c r="E45" s="49">
        <f t="shared" ca="1" si="6"/>
        <v>0</v>
      </c>
      <c r="F45" s="49">
        <f t="shared" ca="1" si="6"/>
        <v>0</v>
      </c>
      <c r="G45" s="49">
        <f t="shared" ca="1" si="6"/>
        <v>0</v>
      </c>
      <c r="H45" s="49">
        <f t="shared" ca="1" si="6"/>
        <v>2</v>
      </c>
      <c r="I45" s="49">
        <f t="shared" ca="1" si="6"/>
        <v>0</v>
      </c>
      <c r="J45" s="49">
        <f t="shared" ca="1" si="6"/>
        <v>0</v>
      </c>
    </row>
    <row r="46" spans="2:10" x14ac:dyDescent="0.3">
      <c r="B46" s="44" t="s">
        <v>35</v>
      </c>
      <c r="C46" s="49">
        <f ca="1">HLOOKUP(C42,$B$4:$ZZ$12,5,0)</f>
        <v>0</v>
      </c>
      <c r="D46" s="49">
        <f t="shared" ref="D46:J46" ca="1" si="7">HLOOKUP(D42,$B$4:$ZZ$12,5,0)</f>
        <v>0</v>
      </c>
      <c r="E46" s="49">
        <f t="shared" ca="1" si="7"/>
        <v>0</v>
      </c>
      <c r="F46" s="49">
        <f t="shared" ca="1" si="7"/>
        <v>0</v>
      </c>
      <c r="G46" s="49">
        <f t="shared" ca="1" si="7"/>
        <v>0</v>
      </c>
      <c r="H46" s="49">
        <f t="shared" ca="1" si="7"/>
        <v>0</v>
      </c>
      <c r="I46" s="49">
        <f t="shared" ca="1" si="7"/>
        <v>0</v>
      </c>
      <c r="J46" s="49">
        <f t="shared" ca="1" si="7"/>
        <v>0</v>
      </c>
    </row>
    <row r="47" spans="2:10" x14ac:dyDescent="0.3">
      <c r="B47" s="44" t="s">
        <v>36</v>
      </c>
      <c r="C47" s="49">
        <f ca="1">HLOOKUP(C42,$B$4:$ZZ$12,6,0)</f>
        <v>0</v>
      </c>
      <c r="D47" s="49">
        <f t="shared" ref="D47:J47" ca="1" si="8">HLOOKUP(D42,$B$4:$ZZ$12,6,0)</f>
        <v>0</v>
      </c>
      <c r="E47" s="49">
        <f t="shared" ca="1" si="8"/>
        <v>0</v>
      </c>
      <c r="F47" s="49">
        <f t="shared" ca="1" si="8"/>
        <v>0</v>
      </c>
      <c r="G47" s="49">
        <f t="shared" ca="1" si="8"/>
        <v>0</v>
      </c>
      <c r="H47" s="49">
        <f t="shared" ca="1" si="8"/>
        <v>1</v>
      </c>
      <c r="I47" s="49">
        <f t="shared" ca="1" si="8"/>
        <v>0</v>
      </c>
      <c r="J47" s="49">
        <f t="shared" ca="1" si="8"/>
        <v>0</v>
      </c>
    </row>
    <row r="48" spans="2:10" x14ac:dyDescent="0.3">
      <c r="B48" s="44" t="s">
        <v>37</v>
      </c>
      <c r="C48" s="49">
        <f ca="1">HLOOKUP(C42,$B$4:$ZZ$12,7,0)</f>
        <v>0</v>
      </c>
      <c r="D48" s="49">
        <f t="shared" ref="D48:J48" ca="1" si="9">HLOOKUP(D42,$B$4:$ZZ$12,7,0)</f>
        <v>1</v>
      </c>
      <c r="E48" s="49">
        <f t="shared" ca="1" si="9"/>
        <v>0</v>
      </c>
      <c r="F48" s="49">
        <f t="shared" ca="1" si="9"/>
        <v>1</v>
      </c>
      <c r="G48" s="49">
        <f t="shared" ca="1" si="9"/>
        <v>0</v>
      </c>
      <c r="H48" s="49">
        <f t="shared" ca="1" si="9"/>
        <v>0</v>
      </c>
      <c r="I48" s="49">
        <f t="shared" ca="1" si="9"/>
        <v>0</v>
      </c>
      <c r="J48" s="49">
        <f t="shared" ca="1" si="9"/>
        <v>0</v>
      </c>
    </row>
    <row r="49" spans="2:10" x14ac:dyDescent="0.3">
      <c r="B49" s="44" t="s">
        <v>38</v>
      </c>
      <c r="C49" s="49">
        <f ca="1">HLOOKUP(C42,$B$4:$ZZ$12,8,0)</f>
        <v>0</v>
      </c>
      <c r="D49" s="49">
        <f t="shared" ref="D49:J49" ca="1" si="10">HLOOKUP(D42,$B$4:$ZZ$12,8,0)</f>
        <v>0</v>
      </c>
      <c r="E49" s="49">
        <f t="shared" ca="1" si="10"/>
        <v>1</v>
      </c>
      <c r="F49" s="49">
        <f t="shared" ca="1" si="10"/>
        <v>0</v>
      </c>
      <c r="G49" s="49">
        <f t="shared" ca="1" si="10"/>
        <v>0</v>
      </c>
      <c r="H49" s="49">
        <f t="shared" ca="1" si="10"/>
        <v>0</v>
      </c>
      <c r="I49" s="49">
        <f t="shared" ca="1" si="10"/>
        <v>0</v>
      </c>
      <c r="J49" s="49">
        <f t="shared" ca="1" si="10"/>
        <v>0</v>
      </c>
    </row>
    <row r="50" spans="2:10" x14ac:dyDescent="0.3">
      <c r="B50" s="45" t="s">
        <v>0</v>
      </c>
      <c r="C50" s="49">
        <f ca="1">HLOOKUP(C42,$B$4:$ZZ$12,9,0)</f>
        <v>2</v>
      </c>
      <c r="D50" s="49">
        <f t="shared" ref="D50:J50" ca="1" si="11">HLOOKUP(D42,$B$4:$ZZ$12,9,0)</f>
        <v>1</v>
      </c>
      <c r="E50" s="49">
        <f t="shared" ca="1" si="11"/>
        <v>1</v>
      </c>
      <c r="F50" s="49">
        <f t="shared" ca="1" si="11"/>
        <v>3</v>
      </c>
      <c r="G50" s="49">
        <f t="shared" ca="1" si="11"/>
        <v>0</v>
      </c>
      <c r="H50" s="49">
        <f t="shared" ca="1" si="11"/>
        <v>4</v>
      </c>
      <c r="I50" s="49">
        <f t="shared" ca="1" si="11"/>
        <v>2</v>
      </c>
      <c r="J50" s="49">
        <f t="shared" ca="1" si="11"/>
        <v>0</v>
      </c>
    </row>
  </sheetData>
  <mergeCells count="9">
    <mergeCell ref="AH3:AK3"/>
    <mergeCell ref="Z3:AC3"/>
    <mergeCell ref="AD3:AG3"/>
    <mergeCell ref="B3:E3"/>
    <mergeCell ref="F3:I3"/>
    <mergeCell ref="J3:M3"/>
    <mergeCell ref="N3:Q3"/>
    <mergeCell ref="R3:U3"/>
    <mergeCell ref="V3:Y3"/>
  </mergeCells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9F96F-2743-49E0-B8CA-2E92B8F1BF8A}">
  <dimension ref="A1:AT50"/>
  <sheetViews>
    <sheetView zoomScaleNormal="100" workbookViewId="0">
      <pane xSplit="1" topLeftCell="B1" activePane="topRight" state="frozen"/>
      <selection pane="topRight"/>
    </sheetView>
  </sheetViews>
  <sheetFormatPr defaultRowHeight="14.4" x14ac:dyDescent="0.3"/>
  <cols>
    <col min="1" max="1" width="103.6640625" customWidth="1"/>
    <col min="2" max="11" width="8.6640625" bestFit="1" customWidth="1"/>
    <col min="12" max="30" width="7.6640625" bestFit="1" customWidth="1"/>
    <col min="31" max="46" width="7.6640625" customWidth="1"/>
  </cols>
  <sheetData>
    <row r="1" spans="1:46" ht="31.8" x14ac:dyDescent="0.35">
      <c r="A1" s="19" t="s">
        <v>46</v>
      </c>
      <c r="B1" s="5"/>
      <c r="C1" s="5"/>
      <c r="D1" s="5"/>
      <c r="E1" s="5"/>
      <c r="F1" s="5"/>
      <c r="G1" s="5"/>
      <c r="H1" s="5"/>
      <c r="I1" s="5"/>
    </row>
    <row r="2" spans="1:46" ht="18" x14ac:dyDescent="0.35">
      <c r="A2" s="6" t="s">
        <v>47</v>
      </c>
      <c r="B2" s="5"/>
      <c r="C2" s="5"/>
      <c r="D2" s="5"/>
      <c r="E2" s="5"/>
      <c r="F2" s="5"/>
      <c r="G2" s="5"/>
      <c r="H2" s="5"/>
      <c r="I2" s="5"/>
    </row>
    <row r="3" spans="1:46" ht="15" customHeight="1" x14ac:dyDescent="0.3">
      <c r="A3" s="3" t="s">
        <v>2</v>
      </c>
      <c r="B3" s="54">
        <v>2015</v>
      </c>
      <c r="C3" s="55"/>
      <c r="D3" s="55"/>
      <c r="E3" s="55"/>
      <c r="F3" s="54">
        <v>2016</v>
      </c>
      <c r="G3" s="55"/>
      <c r="H3" s="55"/>
      <c r="I3" s="55"/>
      <c r="J3" s="54">
        <v>2017</v>
      </c>
      <c r="K3" s="57"/>
      <c r="L3" s="57"/>
      <c r="M3" s="57"/>
      <c r="N3" s="57">
        <v>2018</v>
      </c>
      <c r="O3" s="57"/>
      <c r="P3" s="57"/>
      <c r="Q3" s="57"/>
      <c r="R3" s="57">
        <v>2019</v>
      </c>
      <c r="S3" s="57"/>
      <c r="T3" s="57"/>
      <c r="U3" s="57"/>
      <c r="V3" s="57">
        <v>2020</v>
      </c>
      <c r="W3" s="57"/>
      <c r="X3" s="57"/>
      <c r="Y3" s="57"/>
      <c r="Z3" s="57">
        <v>2021</v>
      </c>
      <c r="AA3" s="57"/>
      <c r="AB3" s="57"/>
      <c r="AC3" s="57"/>
      <c r="AD3" s="58">
        <v>2022</v>
      </c>
      <c r="AE3" s="58"/>
      <c r="AF3" s="58"/>
      <c r="AG3" s="58"/>
      <c r="AH3" s="51">
        <v>2023</v>
      </c>
      <c r="AI3" s="52"/>
      <c r="AJ3" s="52"/>
      <c r="AK3" s="53"/>
      <c r="AL3" s="7"/>
      <c r="AM3" s="7"/>
      <c r="AN3" s="7"/>
      <c r="AO3" s="7"/>
      <c r="AP3" s="7"/>
      <c r="AQ3" s="7"/>
      <c r="AR3" s="7"/>
      <c r="AS3" s="7"/>
      <c r="AT3" s="7"/>
    </row>
    <row r="4" spans="1:46" ht="15" customHeight="1" x14ac:dyDescent="0.3">
      <c r="A4" s="3" t="s">
        <v>1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7" t="s">
        <v>19</v>
      </c>
      <c r="S4" s="7" t="s">
        <v>20</v>
      </c>
      <c r="T4" s="7" t="s">
        <v>21</v>
      </c>
      <c r="U4" s="7" t="s">
        <v>22</v>
      </c>
      <c r="V4" s="7" t="s">
        <v>23</v>
      </c>
      <c r="W4" s="7" t="s">
        <v>24</v>
      </c>
      <c r="X4" s="7" t="s">
        <v>25</v>
      </c>
      <c r="Y4" s="7" t="s">
        <v>26</v>
      </c>
      <c r="Z4" s="7" t="s">
        <v>27</v>
      </c>
      <c r="AA4" s="7" t="s">
        <v>28</v>
      </c>
      <c r="AB4" s="7" t="s">
        <v>29</v>
      </c>
      <c r="AC4" s="7" t="s">
        <v>30</v>
      </c>
      <c r="AD4" s="7" t="s">
        <v>31</v>
      </c>
      <c r="AE4" s="7" t="s">
        <v>65</v>
      </c>
      <c r="AF4" s="7" t="s">
        <v>66</v>
      </c>
      <c r="AG4" s="7" t="s">
        <v>67</v>
      </c>
      <c r="AH4" s="7" t="s">
        <v>68</v>
      </c>
      <c r="AI4" s="7" t="s">
        <v>69</v>
      </c>
      <c r="AJ4" s="7" t="s">
        <v>70</v>
      </c>
      <c r="AK4" s="7" t="s">
        <v>71</v>
      </c>
      <c r="AL4" s="7"/>
      <c r="AM4" s="7"/>
      <c r="AN4" s="7"/>
      <c r="AO4" s="7"/>
      <c r="AP4" s="7"/>
      <c r="AQ4" s="7"/>
      <c r="AR4" s="7"/>
      <c r="AS4" s="7"/>
      <c r="AT4" s="7"/>
    </row>
    <row r="5" spans="1:46" ht="15" customHeight="1" x14ac:dyDescent="0.3">
      <c r="A5" s="3" t="s">
        <v>32</v>
      </c>
      <c r="B5" s="33">
        <f>'04_oahu_cust_cmplnt_typ_cnt'!B5+'04_hawaii_cust_complnt_typ_cnt'!B5+'04_maui_cust_complnt_typ_cnt'!B5</f>
        <v>3</v>
      </c>
      <c r="C5" s="33">
        <f>'04_oahu_cust_cmplnt_typ_cnt'!C5+'04_hawaii_cust_complnt_typ_cnt'!C5+'04_maui_cust_complnt_typ_cnt'!C5</f>
        <v>2</v>
      </c>
      <c r="D5" s="33">
        <f>'04_oahu_cust_cmplnt_typ_cnt'!D5+'04_hawaii_cust_complnt_typ_cnt'!D5+'04_maui_cust_complnt_typ_cnt'!D5</f>
        <v>2</v>
      </c>
      <c r="E5" s="33">
        <f>'04_oahu_cust_cmplnt_typ_cnt'!E5+'04_hawaii_cust_complnt_typ_cnt'!E5+'04_maui_cust_complnt_typ_cnt'!E5</f>
        <v>2</v>
      </c>
      <c r="F5" s="33">
        <f>'04_oahu_cust_cmplnt_typ_cnt'!F5+'04_hawaii_cust_complnt_typ_cnt'!F5+'04_maui_cust_complnt_typ_cnt'!F5</f>
        <v>3</v>
      </c>
      <c r="G5" s="33">
        <f>'04_oahu_cust_cmplnt_typ_cnt'!G5+'04_hawaii_cust_complnt_typ_cnt'!G5+'04_maui_cust_complnt_typ_cnt'!G5</f>
        <v>2</v>
      </c>
      <c r="H5" s="33">
        <f>'04_oahu_cust_cmplnt_typ_cnt'!H5+'04_hawaii_cust_complnt_typ_cnt'!H5+'04_maui_cust_complnt_typ_cnt'!H5</f>
        <v>2</v>
      </c>
      <c r="I5" s="33">
        <f>'04_oahu_cust_cmplnt_typ_cnt'!I5+'04_hawaii_cust_complnt_typ_cnt'!I5+'04_maui_cust_complnt_typ_cnt'!I5</f>
        <v>1</v>
      </c>
      <c r="J5" s="33">
        <f>'04_oahu_cust_cmplnt_typ_cnt'!J5+'04_hawaii_cust_complnt_typ_cnt'!J5+'04_maui_cust_complnt_typ_cnt'!J5</f>
        <v>4</v>
      </c>
      <c r="K5" s="33">
        <f>'04_oahu_cust_cmplnt_typ_cnt'!K5+'04_hawaii_cust_complnt_typ_cnt'!K5+'04_maui_cust_complnt_typ_cnt'!K5</f>
        <v>0</v>
      </c>
      <c r="L5" s="33">
        <f>'04_oahu_cust_cmplnt_typ_cnt'!L5+'04_hawaii_cust_complnt_typ_cnt'!L5+'04_maui_cust_complnt_typ_cnt'!L5</f>
        <v>1</v>
      </c>
      <c r="M5" s="33">
        <f>'04_oahu_cust_cmplnt_typ_cnt'!M5+'04_hawaii_cust_complnt_typ_cnt'!M5+'04_maui_cust_complnt_typ_cnt'!M5</f>
        <v>1</v>
      </c>
      <c r="N5" s="33">
        <f>'04_oahu_cust_cmplnt_typ_cnt'!N5+'04_hawaii_cust_complnt_typ_cnt'!N5+'04_maui_cust_complnt_typ_cnt'!N5</f>
        <v>0</v>
      </c>
      <c r="O5" s="33">
        <f>'04_oahu_cust_cmplnt_typ_cnt'!O5+'04_hawaii_cust_complnt_typ_cnt'!O5+'04_maui_cust_complnt_typ_cnt'!O5</f>
        <v>1</v>
      </c>
      <c r="P5" s="33">
        <f>'04_oahu_cust_cmplnt_typ_cnt'!P5+'04_hawaii_cust_complnt_typ_cnt'!P5+'04_maui_cust_complnt_typ_cnt'!P5</f>
        <v>0</v>
      </c>
      <c r="Q5" s="33">
        <f>'04_oahu_cust_cmplnt_typ_cnt'!Q5+'04_hawaii_cust_complnt_typ_cnt'!Q5+'04_maui_cust_complnt_typ_cnt'!Q5</f>
        <v>2</v>
      </c>
      <c r="R5" s="33">
        <f>'04_oahu_cust_cmplnt_typ_cnt'!R5+'04_hawaii_cust_complnt_typ_cnt'!R5+'04_maui_cust_complnt_typ_cnt'!R5</f>
        <v>3</v>
      </c>
      <c r="S5" s="33">
        <f>'04_oahu_cust_cmplnt_typ_cnt'!S5+'04_hawaii_cust_complnt_typ_cnt'!S5+'04_maui_cust_complnt_typ_cnt'!S5</f>
        <v>1</v>
      </c>
      <c r="T5" s="33">
        <f>'04_oahu_cust_cmplnt_typ_cnt'!T5+'04_hawaii_cust_complnt_typ_cnt'!T5+'04_maui_cust_complnt_typ_cnt'!T5</f>
        <v>2</v>
      </c>
      <c r="U5" s="33">
        <f>'04_oahu_cust_cmplnt_typ_cnt'!U5+'04_hawaii_cust_complnt_typ_cnt'!U5+'04_maui_cust_complnt_typ_cnt'!U5</f>
        <v>2</v>
      </c>
      <c r="V5" s="33">
        <f>'04_oahu_cust_cmplnt_typ_cnt'!V5+'04_hawaii_cust_complnt_typ_cnt'!V5+'04_maui_cust_complnt_typ_cnt'!V5</f>
        <v>2</v>
      </c>
      <c r="W5" s="33">
        <f>'04_oahu_cust_cmplnt_typ_cnt'!W5+'04_hawaii_cust_complnt_typ_cnt'!W5+'04_maui_cust_complnt_typ_cnt'!W5</f>
        <v>3</v>
      </c>
      <c r="X5" s="33">
        <f>'04_oahu_cust_cmplnt_typ_cnt'!X5+'04_hawaii_cust_complnt_typ_cnt'!X5+'04_maui_cust_complnt_typ_cnt'!X5</f>
        <v>3</v>
      </c>
      <c r="Y5" s="33">
        <f>'04_oahu_cust_cmplnt_typ_cnt'!Y5+'04_hawaii_cust_complnt_typ_cnt'!Y5+'04_maui_cust_complnt_typ_cnt'!Y5</f>
        <v>0</v>
      </c>
      <c r="Z5" s="33">
        <f>'04_oahu_cust_cmplnt_typ_cnt'!Z5+'04_hawaii_cust_complnt_typ_cnt'!Z5+'04_maui_cust_complnt_typ_cnt'!Z5</f>
        <v>0</v>
      </c>
      <c r="AA5" s="33">
        <f>'04_oahu_cust_cmplnt_typ_cnt'!AA5+'04_hawaii_cust_complnt_typ_cnt'!AA5+'04_maui_cust_complnt_typ_cnt'!AA5</f>
        <v>4</v>
      </c>
      <c r="AB5" s="33">
        <f>'04_oahu_cust_cmplnt_typ_cnt'!AB5+'04_hawaii_cust_complnt_typ_cnt'!AB5+'04_maui_cust_complnt_typ_cnt'!AB5</f>
        <v>2</v>
      </c>
      <c r="AC5" s="33">
        <f>'04_oahu_cust_cmplnt_typ_cnt'!AC5+'04_hawaii_cust_complnt_typ_cnt'!AC5+'04_maui_cust_complnt_typ_cnt'!AC5</f>
        <v>0</v>
      </c>
      <c r="AD5" s="33">
        <f>'04_oahu_cust_cmplnt_typ_cnt'!AD5+'04_hawaii_cust_complnt_typ_cnt'!AD5+'04_maui_cust_complnt_typ_cnt'!AD5</f>
        <v>1</v>
      </c>
      <c r="AE5" s="33">
        <f>'04_oahu_cust_cmplnt_typ_cnt'!AE5+'04_hawaii_cust_complnt_typ_cnt'!AE5+'04_maui_cust_complnt_typ_cnt'!AE5</f>
        <v>0</v>
      </c>
      <c r="AF5" s="33">
        <f>'04_oahu_cust_cmplnt_typ_cnt'!AF5+'04_hawaii_cust_complnt_typ_cnt'!AF5+'04_maui_cust_complnt_typ_cnt'!AF5</f>
        <v>1</v>
      </c>
      <c r="AG5" s="33">
        <f>'04_oahu_cust_cmplnt_typ_cnt'!AG5+'04_hawaii_cust_complnt_typ_cnt'!AG5+'04_maui_cust_complnt_typ_cnt'!AG5</f>
        <v>9</v>
      </c>
      <c r="AH5" s="33">
        <f>'04_oahu_cust_cmplnt_typ_cnt'!AH5+'04_hawaii_cust_complnt_typ_cnt'!AH5+'04_maui_cust_complnt_typ_cnt'!AH5</f>
        <v>2</v>
      </c>
      <c r="AI5" s="33">
        <f>'04_oahu_cust_cmplnt_typ_cnt'!AI5+'04_hawaii_cust_complnt_typ_cnt'!AI5+'04_maui_cust_complnt_typ_cnt'!AI5</f>
        <v>1</v>
      </c>
      <c r="AJ5" s="33">
        <f>'04_oahu_cust_cmplnt_typ_cnt'!AJ5+'04_hawaii_cust_complnt_typ_cnt'!AJ5+'04_maui_cust_complnt_typ_cnt'!AJ5</f>
        <v>10</v>
      </c>
      <c r="AK5" s="33">
        <f>'04_oahu_cust_cmplnt_typ_cnt'!AK5+'04_hawaii_cust_complnt_typ_cnt'!AK5+'04_maui_cust_complnt_typ_cnt'!AK5</f>
        <v>3</v>
      </c>
      <c r="AL5" s="33">
        <f>'04_oahu_cust_cmplnt_typ_cnt'!AL5+'04_hawaii_cust_complnt_typ_cnt'!AL5+'04_maui_cust_complnt_typ_cnt'!AL5</f>
        <v>0</v>
      </c>
      <c r="AM5" s="33">
        <f>'04_oahu_cust_cmplnt_typ_cnt'!AM5+'04_hawaii_cust_complnt_typ_cnt'!AM5+'04_maui_cust_complnt_typ_cnt'!AM5</f>
        <v>0</v>
      </c>
      <c r="AN5" s="33">
        <f>'04_oahu_cust_cmplnt_typ_cnt'!AN5+'04_hawaii_cust_complnt_typ_cnt'!AN5+'04_maui_cust_complnt_typ_cnt'!AN5</f>
        <v>0</v>
      </c>
      <c r="AO5" s="33">
        <f>'04_oahu_cust_cmplnt_typ_cnt'!AO5+'04_hawaii_cust_complnt_typ_cnt'!AO5+'04_maui_cust_complnt_typ_cnt'!AO5</f>
        <v>0</v>
      </c>
      <c r="AP5" s="33">
        <f>'04_oahu_cust_cmplnt_typ_cnt'!AP5+'04_hawaii_cust_complnt_typ_cnt'!AP5+'04_maui_cust_complnt_typ_cnt'!AP5</f>
        <v>0</v>
      </c>
      <c r="AQ5" s="33">
        <f>'04_oahu_cust_cmplnt_typ_cnt'!AQ5+'04_hawaii_cust_complnt_typ_cnt'!AQ5+'04_maui_cust_complnt_typ_cnt'!AQ5</f>
        <v>0</v>
      </c>
      <c r="AR5" s="33">
        <f>'04_oahu_cust_cmplnt_typ_cnt'!AR5+'04_hawaii_cust_complnt_typ_cnt'!AR5+'04_maui_cust_complnt_typ_cnt'!AR5</f>
        <v>0</v>
      </c>
      <c r="AS5" s="33">
        <f>'04_oahu_cust_cmplnt_typ_cnt'!AS5+'04_hawaii_cust_complnt_typ_cnt'!AS5+'04_maui_cust_complnt_typ_cnt'!AS5</f>
        <v>0</v>
      </c>
      <c r="AT5" s="33">
        <f>'04_oahu_cust_cmplnt_typ_cnt'!AT5+'04_hawaii_cust_complnt_typ_cnt'!AT5+'04_maui_cust_complnt_typ_cnt'!AT5</f>
        <v>0</v>
      </c>
    </row>
    <row r="6" spans="1:46" ht="15" customHeight="1" x14ac:dyDescent="0.3">
      <c r="A6" s="3" t="s">
        <v>33</v>
      </c>
      <c r="B6" s="33">
        <f>'04_oahu_cust_cmplnt_typ_cnt'!B6+'04_hawaii_cust_complnt_typ_cnt'!B6+'04_maui_cust_complnt_typ_cnt'!B6</f>
        <v>0</v>
      </c>
      <c r="C6" s="33">
        <f>'04_oahu_cust_cmplnt_typ_cnt'!C6+'04_hawaii_cust_complnt_typ_cnt'!C6+'04_maui_cust_complnt_typ_cnt'!C6</f>
        <v>1</v>
      </c>
      <c r="D6" s="33">
        <f>'04_oahu_cust_cmplnt_typ_cnt'!D6+'04_hawaii_cust_complnt_typ_cnt'!D6+'04_maui_cust_complnt_typ_cnt'!D6</f>
        <v>0</v>
      </c>
      <c r="E6" s="33">
        <f>'04_oahu_cust_cmplnt_typ_cnt'!E6+'04_hawaii_cust_complnt_typ_cnt'!E6+'04_maui_cust_complnt_typ_cnt'!E6</f>
        <v>0</v>
      </c>
      <c r="F6" s="33">
        <f>'04_oahu_cust_cmplnt_typ_cnt'!F6+'04_hawaii_cust_complnt_typ_cnt'!F6+'04_maui_cust_complnt_typ_cnt'!F6</f>
        <v>0</v>
      </c>
      <c r="G6" s="33">
        <f>'04_oahu_cust_cmplnt_typ_cnt'!G6+'04_hawaii_cust_complnt_typ_cnt'!G6+'04_maui_cust_complnt_typ_cnt'!G6</f>
        <v>0</v>
      </c>
      <c r="H6" s="33">
        <f>'04_oahu_cust_cmplnt_typ_cnt'!H6+'04_hawaii_cust_complnt_typ_cnt'!H6+'04_maui_cust_complnt_typ_cnt'!H6</f>
        <v>0</v>
      </c>
      <c r="I6" s="33">
        <f>'04_oahu_cust_cmplnt_typ_cnt'!I6+'04_hawaii_cust_complnt_typ_cnt'!I6+'04_maui_cust_complnt_typ_cnt'!I6</f>
        <v>0</v>
      </c>
      <c r="J6" s="33">
        <f>'04_oahu_cust_cmplnt_typ_cnt'!J6+'04_hawaii_cust_complnt_typ_cnt'!J6+'04_maui_cust_complnt_typ_cnt'!J6</f>
        <v>0</v>
      </c>
      <c r="K6" s="33">
        <f>'04_oahu_cust_cmplnt_typ_cnt'!K6+'04_hawaii_cust_complnt_typ_cnt'!K6+'04_maui_cust_complnt_typ_cnt'!K6</f>
        <v>0</v>
      </c>
      <c r="L6" s="33">
        <f>'04_oahu_cust_cmplnt_typ_cnt'!L6+'04_hawaii_cust_complnt_typ_cnt'!L6+'04_maui_cust_complnt_typ_cnt'!L6</f>
        <v>0</v>
      </c>
      <c r="M6" s="33">
        <f>'04_oahu_cust_cmplnt_typ_cnt'!M6+'04_hawaii_cust_complnt_typ_cnt'!M6+'04_maui_cust_complnt_typ_cnt'!M6</f>
        <v>0</v>
      </c>
      <c r="N6" s="33">
        <f>'04_oahu_cust_cmplnt_typ_cnt'!N6+'04_hawaii_cust_complnt_typ_cnt'!N6+'04_maui_cust_complnt_typ_cnt'!N6</f>
        <v>0</v>
      </c>
      <c r="O6" s="33">
        <f>'04_oahu_cust_cmplnt_typ_cnt'!O6+'04_hawaii_cust_complnt_typ_cnt'!O6+'04_maui_cust_complnt_typ_cnt'!O6</f>
        <v>0</v>
      </c>
      <c r="P6" s="33">
        <f>'04_oahu_cust_cmplnt_typ_cnt'!P6+'04_hawaii_cust_complnt_typ_cnt'!P6+'04_maui_cust_complnt_typ_cnt'!P6</f>
        <v>0</v>
      </c>
      <c r="Q6" s="33">
        <f>'04_oahu_cust_cmplnt_typ_cnt'!Q6+'04_hawaii_cust_complnt_typ_cnt'!Q6+'04_maui_cust_complnt_typ_cnt'!Q6</f>
        <v>0</v>
      </c>
      <c r="R6" s="33">
        <f>'04_oahu_cust_cmplnt_typ_cnt'!R6+'04_hawaii_cust_complnt_typ_cnt'!R6+'04_maui_cust_complnt_typ_cnt'!R6</f>
        <v>0</v>
      </c>
      <c r="S6" s="33">
        <f>'04_oahu_cust_cmplnt_typ_cnt'!S6+'04_hawaii_cust_complnt_typ_cnt'!S6+'04_maui_cust_complnt_typ_cnt'!S6</f>
        <v>0</v>
      </c>
      <c r="T6" s="33">
        <f>'04_oahu_cust_cmplnt_typ_cnt'!T6+'04_hawaii_cust_complnt_typ_cnt'!T6+'04_maui_cust_complnt_typ_cnt'!T6</f>
        <v>0</v>
      </c>
      <c r="U6" s="33">
        <f>'04_oahu_cust_cmplnt_typ_cnt'!U6+'04_hawaii_cust_complnt_typ_cnt'!U6+'04_maui_cust_complnt_typ_cnt'!U6</f>
        <v>0</v>
      </c>
      <c r="V6" s="33">
        <f>'04_oahu_cust_cmplnt_typ_cnt'!V6+'04_hawaii_cust_complnt_typ_cnt'!V6+'04_maui_cust_complnt_typ_cnt'!V6</f>
        <v>0</v>
      </c>
      <c r="W6" s="33">
        <f>'04_oahu_cust_cmplnt_typ_cnt'!W6+'04_hawaii_cust_complnt_typ_cnt'!W6+'04_maui_cust_complnt_typ_cnt'!W6</f>
        <v>0</v>
      </c>
      <c r="X6" s="33">
        <f>'04_oahu_cust_cmplnt_typ_cnt'!X6+'04_hawaii_cust_complnt_typ_cnt'!X6+'04_maui_cust_complnt_typ_cnt'!X6</f>
        <v>0</v>
      </c>
      <c r="Y6" s="33">
        <f>'04_oahu_cust_cmplnt_typ_cnt'!Y6+'04_hawaii_cust_complnt_typ_cnt'!Y6+'04_maui_cust_complnt_typ_cnt'!Y6</f>
        <v>0</v>
      </c>
      <c r="Z6" s="33">
        <f>'04_oahu_cust_cmplnt_typ_cnt'!Z6+'04_hawaii_cust_complnt_typ_cnt'!Z6+'04_maui_cust_complnt_typ_cnt'!Z6</f>
        <v>0</v>
      </c>
      <c r="AA6" s="33">
        <f>'04_oahu_cust_cmplnt_typ_cnt'!AA6+'04_hawaii_cust_complnt_typ_cnt'!AA6+'04_maui_cust_complnt_typ_cnt'!AA6</f>
        <v>0</v>
      </c>
      <c r="AB6" s="33">
        <f>'04_oahu_cust_cmplnt_typ_cnt'!AB6+'04_hawaii_cust_complnt_typ_cnt'!AB6+'04_maui_cust_complnt_typ_cnt'!AB6</f>
        <v>0</v>
      </c>
      <c r="AC6" s="33">
        <f>'04_oahu_cust_cmplnt_typ_cnt'!AC6+'04_hawaii_cust_complnt_typ_cnt'!AC6+'04_maui_cust_complnt_typ_cnt'!AC6</f>
        <v>0</v>
      </c>
      <c r="AD6" s="33">
        <f>'04_oahu_cust_cmplnt_typ_cnt'!AD6+'04_hawaii_cust_complnt_typ_cnt'!AD6+'04_maui_cust_complnt_typ_cnt'!AD6</f>
        <v>0</v>
      </c>
      <c r="AE6" s="33">
        <f>'04_oahu_cust_cmplnt_typ_cnt'!AE6+'04_hawaii_cust_complnt_typ_cnt'!AE6+'04_maui_cust_complnt_typ_cnt'!AE6</f>
        <v>0</v>
      </c>
      <c r="AF6" s="33">
        <f>'04_oahu_cust_cmplnt_typ_cnt'!AF6+'04_hawaii_cust_complnt_typ_cnt'!AF6+'04_maui_cust_complnt_typ_cnt'!AF6</f>
        <v>1</v>
      </c>
      <c r="AG6" s="33">
        <f>'04_oahu_cust_cmplnt_typ_cnt'!AG6+'04_hawaii_cust_complnt_typ_cnt'!AG6+'04_maui_cust_complnt_typ_cnt'!AG6</f>
        <v>0</v>
      </c>
      <c r="AH6" s="33">
        <f>'04_oahu_cust_cmplnt_typ_cnt'!AH6+'04_hawaii_cust_complnt_typ_cnt'!AH6+'04_maui_cust_complnt_typ_cnt'!AH6</f>
        <v>1</v>
      </c>
      <c r="AI6" s="33">
        <f>'04_oahu_cust_cmplnt_typ_cnt'!AI6+'04_hawaii_cust_complnt_typ_cnt'!AI6+'04_maui_cust_complnt_typ_cnt'!AI6</f>
        <v>0</v>
      </c>
      <c r="AJ6" s="33">
        <f>'04_oahu_cust_cmplnt_typ_cnt'!AJ6+'04_hawaii_cust_complnt_typ_cnt'!AJ6+'04_maui_cust_complnt_typ_cnt'!AJ6</f>
        <v>0</v>
      </c>
      <c r="AK6" s="33">
        <f>'04_oahu_cust_cmplnt_typ_cnt'!AK6+'04_hawaii_cust_complnt_typ_cnt'!AK6+'04_maui_cust_complnt_typ_cnt'!AK6</f>
        <v>0</v>
      </c>
      <c r="AL6" s="33">
        <f>'04_oahu_cust_cmplnt_typ_cnt'!AL6+'04_hawaii_cust_complnt_typ_cnt'!AL6+'04_maui_cust_complnt_typ_cnt'!AL6</f>
        <v>0</v>
      </c>
      <c r="AM6" s="33">
        <f>'04_oahu_cust_cmplnt_typ_cnt'!AM6+'04_hawaii_cust_complnt_typ_cnt'!AM6+'04_maui_cust_complnt_typ_cnt'!AM6</f>
        <v>0</v>
      </c>
      <c r="AN6" s="33">
        <f>'04_oahu_cust_cmplnt_typ_cnt'!AN6+'04_hawaii_cust_complnt_typ_cnt'!AN6+'04_maui_cust_complnt_typ_cnt'!AN6</f>
        <v>0</v>
      </c>
      <c r="AO6" s="33">
        <f>'04_oahu_cust_cmplnt_typ_cnt'!AO6+'04_hawaii_cust_complnt_typ_cnt'!AO6+'04_maui_cust_complnt_typ_cnt'!AO6</f>
        <v>0</v>
      </c>
      <c r="AP6" s="33">
        <f>'04_oahu_cust_cmplnt_typ_cnt'!AP6+'04_hawaii_cust_complnt_typ_cnt'!AP6+'04_maui_cust_complnt_typ_cnt'!AP6</f>
        <v>0</v>
      </c>
      <c r="AQ6" s="33">
        <f>'04_oahu_cust_cmplnt_typ_cnt'!AQ6+'04_hawaii_cust_complnt_typ_cnt'!AQ6+'04_maui_cust_complnt_typ_cnt'!AQ6</f>
        <v>0</v>
      </c>
      <c r="AR6" s="33">
        <f>'04_oahu_cust_cmplnt_typ_cnt'!AR6+'04_hawaii_cust_complnt_typ_cnt'!AR6+'04_maui_cust_complnt_typ_cnt'!AR6</f>
        <v>0</v>
      </c>
      <c r="AS6" s="33">
        <f>'04_oahu_cust_cmplnt_typ_cnt'!AS6+'04_hawaii_cust_complnt_typ_cnt'!AS6+'04_maui_cust_complnt_typ_cnt'!AS6</f>
        <v>0</v>
      </c>
      <c r="AT6" s="33">
        <f>'04_oahu_cust_cmplnt_typ_cnt'!AT6+'04_hawaii_cust_complnt_typ_cnt'!AT6+'04_maui_cust_complnt_typ_cnt'!AT6</f>
        <v>0</v>
      </c>
    </row>
    <row r="7" spans="1:46" ht="15" customHeight="1" x14ac:dyDescent="0.3">
      <c r="A7" s="3" t="s">
        <v>34</v>
      </c>
      <c r="B7" s="33">
        <f>'04_oahu_cust_cmplnt_typ_cnt'!B7+'04_hawaii_cust_complnt_typ_cnt'!B7+'04_maui_cust_complnt_typ_cnt'!B7</f>
        <v>1</v>
      </c>
      <c r="C7" s="33">
        <f>'04_oahu_cust_cmplnt_typ_cnt'!C7+'04_hawaii_cust_complnt_typ_cnt'!C7+'04_maui_cust_complnt_typ_cnt'!C7</f>
        <v>2</v>
      </c>
      <c r="D7" s="33">
        <f>'04_oahu_cust_cmplnt_typ_cnt'!D7+'04_hawaii_cust_complnt_typ_cnt'!D7+'04_maui_cust_complnt_typ_cnt'!D7</f>
        <v>3</v>
      </c>
      <c r="E7" s="33">
        <f>'04_oahu_cust_cmplnt_typ_cnt'!E7+'04_hawaii_cust_complnt_typ_cnt'!E7+'04_maui_cust_complnt_typ_cnt'!E7</f>
        <v>1</v>
      </c>
      <c r="F7" s="33">
        <f>'04_oahu_cust_cmplnt_typ_cnt'!F7+'04_hawaii_cust_complnt_typ_cnt'!F7+'04_maui_cust_complnt_typ_cnt'!F7</f>
        <v>2</v>
      </c>
      <c r="G7" s="33">
        <f>'04_oahu_cust_cmplnt_typ_cnt'!G7+'04_hawaii_cust_complnt_typ_cnt'!G7+'04_maui_cust_complnt_typ_cnt'!G7</f>
        <v>4</v>
      </c>
      <c r="H7" s="33">
        <f>'04_oahu_cust_cmplnt_typ_cnt'!H7+'04_hawaii_cust_complnt_typ_cnt'!H7+'04_maui_cust_complnt_typ_cnt'!H7</f>
        <v>0</v>
      </c>
      <c r="I7" s="33">
        <f>'04_oahu_cust_cmplnt_typ_cnt'!I7+'04_hawaii_cust_complnt_typ_cnt'!I7+'04_maui_cust_complnt_typ_cnt'!I7</f>
        <v>0</v>
      </c>
      <c r="J7" s="33">
        <f>'04_oahu_cust_cmplnt_typ_cnt'!J7+'04_hawaii_cust_complnt_typ_cnt'!J7+'04_maui_cust_complnt_typ_cnt'!J7</f>
        <v>0</v>
      </c>
      <c r="K7" s="33">
        <f>'04_oahu_cust_cmplnt_typ_cnt'!K7+'04_hawaii_cust_complnt_typ_cnt'!K7+'04_maui_cust_complnt_typ_cnt'!K7</f>
        <v>1</v>
      </c>
      <c r="L7" s="33">
        <f>'04_oahu_cust_cmplnt_typ_cnt'!L7+'04_hawaii_cust_complnt_typ_cnt'!L7+'04_maui_cust_complnt_typ_cnt'!L7</f>
        <v>0</v>
      </c>
      <c r="M7" s="33">
        <f>'04_oahu_cust_cmplnt_typ_cnt'!M7+'04_hawaii_cust_complnt_typ_cnt'!M7+'04_maui_cust_complnt_typ_cnt'!M7</f>
        <v>1</v>
      </c>
      <c r="N7" s="33">
        <f>'04_oahu_cust_cmplnt_typ_cnt'!N7+'04_hawaii_cust_complnt_typ_cnt'!N7+'04_maui_cust_complnt_typ_cnt'!N7</f>
        <v>2</v>
      </c>
      <c r="O7" s="33">
        <f>'04_oahu_cust_cmplnt_typ_cnt'!O7+'04_hawaii_cust_complnt_typ_cnt'!O7+'04_maui_cust_complnt_typ_cnt'!O7</f>
        <v>0</v>
      </c>
      <c r="P7" s="33">
        <f>'04_oahu_cust_cmplnt_typ_cnt'!P7+'04_hawaii_cust_complnt_typ_cnt'!P7+'04_maui_cust_complnt_typ_cnt'!P7</f>
        <v>0</v>
      </c>
      <c r="Q7" s="33">
        <f>'04_oahu_cust_cmplnt_typ_cnt'!Q7+'04_hawaii_cust_complnt_typ_cnt'!Q7+'04_maui_cust_complnt_typ_cnt'!Q7</f>
        <v>0</v>
      </c>
      <c r="R7" s="33">
        <f>'04_oahu_cust_cmplnt_typ_cnt'!R7+'04_hawaii_cust_complnt_typ_cnt'!R7+'04_maui_cust_complnt_typ_cnt'!R7</f>
        <v>0</v>
      </c>
      <c r="S7" s="33">
        <f>'04_oahu_cust_cmplnt_typ_cnt'!S7+'04_hawaii_cust_complnt_typ_cnt'!S7+'04_maui_cust_complnt_typ_cnt'!S7</f>
        <v>0</v>
      </c>
      <c r="T7" s="33">
        <f>'04_oahu_cust_cmplnt_typ_cnt'!T7+'04_hawaii_cust_complnt_typ_cnt'!T7+'04_maui_cust_complnt_typ_cnt'!T7</f>
        <v>2</v>
      </c>
      <c r="U7" s="33">
        <f>'04_oahu_cust_cmplnt_typ_cnt'!U7+'04_hawaii_cust_complnt_typ_cnt'!U7+'04_maui_cust_complnt_typ_cnt'!U7</f>
        <v>9</v>
      </c>
      <c r="V7" s="33">
        <f>'04_oahu_cust_cmplnt_typ_cnt'!V7+'04_hawaii_cust_complnt_typ_cnt'!V7+'04_maui_cust_complnt_typ_cnt'!V7</f>
        <v>3</v>
      </c>
      <c r="W7" s="33">
        <f>'04_oahu_cust_cmplnt_typ_cnt'!W7+'04_hawaii_cust_complnt_typ_cnt'!W7+'04_maui_cust_complnt_typ_cnt'!W7</f>
        <v>3</v>
      </c>
      <c r="X7" s="33">
        <f>'04_oahu_cust_cmplnt_typ_cnt'!X7+'04_hawaii_cust_complnt_typ_cnt'!X7+'04_maui_cust_complnt_typ_cnt'!X7</f>
        <v>0</v>
      </c>
      <c r="Y7" s="33">
        <f>'04_oahu_cust_cmplnt_typ_cnt'!Y7+'04_hawaii_cust_complnt_typ_cnt'!Y7+'04_maui_cust_complnt_typ_cnt'!Y7</f>
        <v>3</v>
      </c>
      <c r="Z7" s="33">
        <f>'04_oahu_cust_cmplnt_typ_cnt'!Z7+'04_hawaii_cust_complnt_typ_cnt'!Z7+'04_maui_cust_complnt_typ_cnt'!Z7</f>
        <v>3</v>
      </c>
      <c r="AA7" s="33">
        <f>'04_oahu_cust_cmplnt_typ_cnt'!AA7+'04_hawaii_cust_complnt_typ_cnt'!AA7+'04_maui_cust_complnt_typ_cnt'!AA7</f>
        <v>2</v>
      </c>
      <c r="AB7" s="33">
        <f>'04_oahu_cust_cmplnt_typ_cnt'!AB7+'04_hawaii_cust_complnt_typ_cnt'!AB7+'04_maui_cust_complnt_typ_cnt'!AB7</f>
        <v>1</v>
      </c>
      <c r="AC7" s="33">
        <f>'04_oahu_cust_cmplnt_typ_cnt'!AC7+'04_hawaii_cust_complnt_typ_cnt'!AC7+'04_maui_cust_complnt_typ_cnt'!AC7</f>
        <v>3</v>
      </c>
      <c r="AD7" s="33">
        <f>'04_oahu_cust_cmplnt_typ_cnt'!AD7+'04_hawaii_cust_complnt_typ_cnt'!AD7+'04_maui_cust_complnt_typ_cnt'!AD7</f>
        <v>2</v>
      </c>
      <c r="AE7" s="33">
        <f>'04_oahu_cust_cmplnt_typ_cnt'!AE7+'04_hawaii_cust_complnt_typ_cnt'!AE7+'04_maui_cust_complnt_typ_cnt'!AE7</f>
        <v>6</v>
      </c>
      <c r="AF7" s="33">
        <f>'04_oahu_cust_cmplnt_typ_cnt'!AF7+'04_hawaii_cust_complnt_typ_cnt'!AF7+'04_maui_cust_complnt_typ_cnt'!AF7</f>
        <v>3</v>
      </c>
      <c r="AG7" s="33">
        <f>'04_oahu_cust_cmplnt_typ_cnt'!AG7+'04_hawaii_cust_complnt_typ_cnt'!AG7+'04_maui_cust_complnt_typ_cnt'!AG7</f>
        <v>1</v>
      </c>
      <c r="AH7" s="33">
        <f>'04_oahu_cust_cmplnt_typ_cnt'!AH7+'04_hawaii_cust_complnt_typ_cnt'!AH7+'04_maui_cust_complnt_typ_cnt'!AH7</f>
        <v>3</v>
      </c>
      <c r="AI7" s="33">
        <f>'04_oahu_cust_cmplnt_typ_cnt'!AI7+'04_hawaii_cust_complnt_typ_cnt'!AI7+'04_maui_cust_complnt_typ_cnt'!AI7</f>
        <v>9</v>
      </c>
      <c r="AJ7" s="33">
        <f>'04_oahu_cust_cmplnt_typ_cnt'!AJ7+'04_hawaii_cust_complnt_typ_cnt'!AJ7+'04_maui_cust_complnt_typ_cnt'!AJ7</f>
        <v>6</v>
      </c>
      <c r="AK7" s="33">
        <f>'04_oahu_cust_cmplnt_typ_cnt'!AK7+'04_hawaii_cust_complnt_typ_cnt'!AK7+'04_maui_cust_complnt_typ_cnt'!AK7</f>
        <v>2</v>
      </c>
      <c r="AL7" s="33">
        <f>'04_oahu_cust_cmplnt_typ_cnt'!AL7+'04_hawaii_cust_complnt_typ_cnt'!AL7+'04_maui_cust_complnt_typ_cnt'!AL7</f>
        <v>0</v>
      </c>
      <c r="AM7" s="33">
        <f>'04_oahu_cust_cmplnt_typ_cnt'!AM7+'04_hawaii_cust_complnt_typ_cnt'!AM7+'04_maui_cust_complnt_typ_cnt'!AM7</f>
        <v>0</v>
      </c>
      <c r="AN7" s="33">
        <f>'04_oahu_cust_cmplnt_typ_cnt'!AN7+'04_hawaii_cust_complnt_typ_cnt'!AN7+'04_maui_cust_complnt_typ_cnt'!AN7</f>
        <v>0</v>
      </c>
      <c r="AO7" s="33">
        <f>'04_oahu_cust_cmplnt_typ_cnt'!AO7+'04_hawaii_cust_complnt_typ_cnt'!AO7+'04_maui_cust_complnt_typ_cnt'!AO7</f>
        <v>0</v>
      </c>
      <c r="AP7" s="33">
        <f>'04_oahu_cust_cmplnt_typ_cnt'!AP7+'04_hawaii_cust_complnt_typ_cnt'!AP7+'04_maui_cust_complnt_typ_cnt'!AP7</f>
        <v>0</v>
      </c>
      <c r="AQ7" s="33">
        <f>'04_oahu_cust_cmplnt_typ_cnt'!AQ7+'04_hawaii_cust_complnt_typ_cnt'!AQ7+'04_maui_cust_complnt_typ_cnt'!AQ7</f>
        <v>0</v>
      </c>
      <c r="AR7" s="33">
        <f>'04_oahu_cust_cmplnt_typ_cnt'!AR7+'04_hawaii_cust_complnt_typ_cnt'!AR7+'04_maui_cust_complnt_typ_cnt'!AR7</f>
        <v>0</v>
      </c>
      <c r="AS7" s="33">
        <f>'04_oahu_cust_cmplnt_typ_cnt'!AS7+'04_hawaii_cust_complnt_typ_cnt'!AS7+'04_maui_cust_complnt_typ_cnt'!AS7</f>
        <v>0</v>
      </c>
      <c r="AT7" s="33">
        <f>'04_oahu_cust_cmplnt_typ_cnt'!AT7+'04_hawaii_cust_complnt_typ_cnt'!AT7+'04_maui_cust_complnt_typ_cnt'!AT7</f>
        <v>0</v>
      </c>
    </row>
    <row r="8" spans="1:46" ht="15" customHeight="1" x14ac:dyDescent="0.3">
      <c r="A8" s="3" t="s">
        <v>35</v>
      </c>
      <c r="B8" s="33">
        <f>'04_oahu_cust_cmplnt_typ_cnt'!B8+'04_hawaii_cust_complnt_typ_cnt'!B8+'04_maui_cust_complnt_typ_cnt'!B8</f>
        <v>0</v>
      </c>
      <c r="C8" s="33">
        <f>'04_oahu_cust_cmplnt_typ_cnt'!C8+'04_hawaii_cust_complnt_typ_cnt'!C8+'04_maui_cust_complnt_typ_cnt'!C8</f>
        <v>0</v>
      </c>
      <c r="D8" s="33">
        <f>'04_oahu_cust_cmplnt_typ_cnt'!D8+'04_hawaii_cust_complnt_typ_cnt'!D8+'04_maui_cust_complnt_typ_cnt'!D8</f>
        <v>1</v>
      </c>
      <c r="E8" s="33">
        <f>'04_oahu_cust_cmplnt_typ_cnt'!E8+'04_hawaii_cust_complnt_typ_cnt'!E8+'04_maui_cust_complnt_typ_cnt'!E8</f>
        <v>0</v>
      </c>
      <c r="F8" s="33">
        <f>'04_oahu_cust_cmplnt_typ_cnt'!F8+'04_hawaii_cust_complnt_typ_cnt'!F8+'04_maui_cust_complnt_typ_cnt'!F8</f>
        <v>2</v>
      </c>
      <c r="G8" s="33">
        <f>'04_oahu_cust_cmplnt_typ_cnt'!G8+'04_hawaii_cust_complnt_typ_cnt'!G8+'04_maui_cust_complnt_typ_cnt'!G8</f>
        <v>0</v>
      </c>
      <c r="H8" s="33">
        <f>'04_oahu_cust_cmplnt_typ_cnt'!H8+'04_hawaii_cust_complnt_typ_cnt'!H8+'04_maui_cust_complnt_typ_cnt'!H8</f>
        <v>0</v>
      </c>
      <c r="I8" s="33">
        <f>'04_oahu_cust_cmplnt_typ_cnt'!I8+'04_hawaii_cust_complnt_typ_cnt'!I8+'04_maui_cust_complnt_typ_cnt'!I8</f>
        <v>0</v>
      </c>
      <c r="J8" s="33">
        <f>'04_oahu_cust_cmplnt_typ_cnt'!J8+'04_hawaii_cust_complnt_typ_cnt'!J8+'04_maui_cust_complnt_typ_cnt'!J8</f>
        <v>0</v>
      </c>
      <c r="K8" s="33">
        <f>'04_oahu_cust_cmplnt_typ_cnt'!K8+'04_hawaii_cust_complnt_typ_cnt'!K8+'04_maui_cust_complnt_typ_cnt'!K8</f>
        <v>0</v>
      </c>
      <c r="L8" s="33">
        <f>'04_oahu_cust_cmplnt_typ_cnt'!L8+'04_hawaii_cust_complnt_typ_cnt'!L8+'04_maui_cust_complnt_typ_cnt'!L8</f>
        <v>0</v>
      </c>
      <c r="M8" s="33">
        <f>'04_oahu_cust_cmplnt_typ_cnt'!M8+'04_hawaii_cust_complnt_typ_cnt'!M8+'04_maui_cust_complnt_typ_cnt'!M8</f>
        <v>0</v>
      </c>
      <c r="N8" s="33">
        <f>'04_oahu_cust_cmplnt_typ_cnt'!N8+'04_hawaii_cust_complnt_typ_cnt'!N8+'04_maui_cust_complnt_typ_cnt'!N8</f>
        <v>0</v>
      </c>
      <c r="O8" s="33">
        <f>'04_oahu_cust_cmplnt_typ_cnt'!O8+'04_hawaii_cust_complnt_typ_cnt'!O8+'04_maui_cust_complnt_typ_cnt'!O8</f>
        <v>0</v>
      </c>
      <c r="P8" s="33">
        <f>'04_oahu_cust_cmplnt_typ_cnt'!P8+'04_hawaii_cust_complnt_typ_cnt'!P8+'04_maui_cust_complnt_typ_cnt'!P8</f>
        <v>0</v>
      </c>
      <c r="Q8" s="33">
        <f>'04_oahu_cust_cmplnt_typ_cnt'!Q8+'04_hawaii_cust_complnt_typ_cnt'!Q8+'04_maui_cust_complnt_typ_cnt'!Q8</f>
        <v>0</v>
      </c>
      <c r="R8" s="33">
        <f>'04_oahu_cust_cmplnt_typ_cnt'!R8+'04_hawaii_cust_complnt_typ_cnt'!R8+'04_maui_cust_complnt_typ_cnt'!R8</f>
        <v>1</v>
      </c>
      <c r="S8" s="33">
        <f>'04_oahu_cust_cmplnt_typ_cnt'!S8+'04_hawaii_cust_complnt_typ_cnt'!S8+'04_maui_cust_complnt_typ_cnt'!S8</f>
        <v>0</v>
      </c>
      <c r="T8" s="33">
        <f>'04_oahu_cust_cmplnt_typ_cnt'!T8+'04_hawaii_cust_complnt_typ_cnt'!T8+'04_maui_cust_complnt_typ_cnt'!T8</f>
        <v>0</v>
      </c>
      <c r="U8" s="33">
        <f>'04_oahu_cust_cmplnt_typ_cnt'!U8+'04_hawaii_cust_complnt_typ_cnt'!U8+'04_maui_cust_complnt_typ_cnt'!U8</f>
        <v>0</v>
      </c>
      <c r="V8" s="33">
        <f>'04_oahu_cust_cmplnt_typ_cnt'!V8+'04_hawaii_cust_complnt_typ_cnt'!V8+'04_maui_cust_complnt_typ_cnt'!V8</f>
        <v>1</v>
      </c>
      <c r="W8" s="33">
        <f>'04_oahu_cust_cmplnt_typ_cnt'!W8+'04_hawaii_cust_complnt_typ_cnt'!W8+'04_maui_cust_complnt_typ_cnt'!W8</f>
        <v>0</v>
      </c>
      <c r="X8" s="33">
        <f>'04_oahu_cust_cmplnt_typ_cnt'!X8+'04_hawaii_cust_complnt_typ_cnt'!X8+'04_maui_cust_complnt_typ_cnt'!X8</f>
        <v>1</v>
      </c>
      <c r="Y8" s="33">
        <f>'04_oahu_cust_cmplnt_typ_cnt'!Y8+'04_hawaii_cust_complnt_typ_cnt'!Y8+'04_maui_cust_complnt_typ_cnt'!Y8</f>
        <v>0</v>
      </c>
      <c r="Z8" s="33">
        <f>'04_oahu_cust_cmplnt_typ_cnt'!Z8+'04_hawaii_cust_complnt_typ_cnt'!Z8+'04_maui_cust_complnt_typ_cnt'!Z8</f>
        <v>1</v>
      </c>
      <c r="AA8" s="33">
        <f>'04_oahu_cust_cmplnt_typ_cnt'!AA8+'04_hawaii_cust_complnt_typ_cnt'!AA8+'04_maui_cust_complnt_typ_cnt'!AA8</f>
        <v>0</v>
      </c>
      <c r="AB8" s="33">
        <f>'04_oahu_cust_cmplnt_typ_cnt'!AB8+'04_hawaii_cust_complnt_typ_cnt'!AB8+'04_maui_cust_complnt_typ_cnt'!AB8</f>
        <v>0</v>
      </c>
      <c r="AC8" s="33">
        <f>'04_oahu_cust_cmplnt_typ_cnt'!AC8+'04_hawaii_cust_complnt_typ_cnt'!AC8+'04_maui_cust_complnt_typ_cnt'!AC8</f>
        <v>0</v>
      </c>
      <c r="AD8" s="33">
        <f>'04_oahu_cust_cmplnt_typ_cnt'!AD8+'04_hawaii_cust_complnt_typ_cnt'!AD8+'04_maui_cust_complnt_typ_cnt'!AD8</f>
        <v>0</v>
      </c>
      <c r="AE8" s="33">
        <f>'04_oahu_cust_cmplnt_typ_cnt'!AE8+'04_hawaii_cust_complnt_typ_cnt'!AE8+'04_maui_cust_complnt_typ_cnt'!AE8</f>
        <v>1</v>
      </c>
      <c r="AF8" s="33">
        <f>'04_oahu_cust_cmplnt_typ_cnt'!AF8+'04_hawaii_cust_complnt_typ_cnt'!AF8+'04_maui_cust_complnt_typ_cnt'!AF8</f>
        <v>1</v>
      </c>
      <c r="AG8" s="33">
        <f>'04_oahu_cust_cmplnt_typ_cnt'!AG8+'04_hawaii_cust_complnt_typ_cnt'!AG8+'04_maui_cust_complnt_typ_cnt'!AG8</f>
        <v>0</v>
      </c>
      <c r="AH8" s="33">
        <f>'04_oahu_cust_cmplnt_typ_cnt'!AH8+'04_hawaii_cust_complnt_typ_cnt'!AH8+'04_maui_cust_complnt_typ_cnt'!AH8</f>
        <v>2</v>
      </c>
      <c r="AI8" s="33">
        <f>'04_oahu_cust_cmplnt_typ_cnt'!AI8+'04_hawaii_cust_complnt_typ_cnt'!AI8+'04_maui_cust_complnt_typ_cnt'!AI8</f>
        <v>0</v>
      </c>
      <c r="AJ8" s="33">
        <f>'04_oahu_cust_cmplnt_typ_cnt'!AJ8+'04_hawaii_cust_complnt_typ_cnt'!AJ8+'04_maui_cust_complnt_typ_cnt'!AJ8</f>
        <v>0</v>
      </c>
      <c r="AK8" s="33">
        <f>'04_oahu_cust_cmplnt_typ_cnt'!AK8+'04_hawaii_cust_complnt_typ_cnt'!AK8+'04_maui_cust_complnt_typ_cnt'!AK8</f>
        <v>2</v>
      </c>
      <c r="AL8" s="33">
        <f>'04_oahu_cust_cmplnt_typ_cnt'!AL8+'04_hawaii_cust_complnt_typ_cnt'!AL8+'04_maui_cust_complnt_typ_cnt'!AL8</f>
        <v>0</v>
      </c>
      <c r="AM8" s="33">
        <f>'04_oahu_cust_cmplnt_typ_cnt'!AM8+'04_hawaii_cust_complnt_typ_cnt'!AM8+'04_maui_cust_complnt_typ_cnt'!AM8</f>
        <v>0</v>
      </c>
      <c r="AN8" s="33">
        <f>'04_oahu_cust_cmplnt_typ_cnt'!AN8+'04_hawaii_cust_complnt_typ_cnt'!AN8+'04_maui_cust_complnt_typ_cnt'!AN8</f>
        <v>0</v>
      </c>
      <c r="AO8" s="33">
        <f>'04_oahu_cust_cmplnt_typ_cnt'!AO8+'04_hawaii_cust_complnt_typ_cnt'!AO8+'04_maui_cust_complnt_typ_cnt'!AO8</f>
        <v>0</v>
      </c>
      <c r="AP8" s="33">
        <f>'04_oahu_cust_cmplnt_typ_cnt'!AP8+'04_hawaii_cust_complnt_typ_cnt'!AP8+'04_maui_cust_complnt_typ_cnt'!AP8</f>
        <v>0</v>
      </c>
      <c r="AQ8" s="33">
        <f>'04_oahu_cust_cmplnt_typ_cnt'!AQ8+'04_hawaii_cust_complnt_typ_cnt'!AQ8+'04_maui_cust_complnt_typ_cnt'!AQ8</f>
        <v>0</v>
      </c>
      <c r="AR8" s="33">
        <f>'04_oahu_cust_cmplnt_typ_cnt'!AR8+'04_hawaii_cust_complnt_typ_cnt'!AR8+'04_maui_cust_complnt_typ_cnt'!AR8</f>
        <v>0</v>
      </c>
      <c r="AS8" s="33">
        <f>'04_oahu_cust_cmplnt_typ_cnt'!AS8+'04_hawaii_cust_complnt_typ_cnt'!AS8+'04_maui_cust_complnt_typ_cnt'!AS8</f>
        <v>0</v>
      </c>
      <c r="AT8" s="33">
        <f>'04_oahu_cust_cmplnt_typ_cnt'!AT8+'04_hawaii_cust_complnt_typ_cnt'!AT8+'04_maui_cust_complnt_typ_cnt'!AT8</f>
        <v>0</v>
      </c>
    </row>
    <row r="9" spans="1:46" ht="15" customHeight="1" x14ac:dyDescent="0.3">
      <c r="A9" s="3" t="s">
        <v>36</v>
      </c>
      <c r="B9" s="33">
        <f>'04_oahu_cust_cmplnt_typ_cnt'!B9+'04_hawaii_cust_complnt_typ_cnt'!B9+'04_maui_cust_complnt_typ_cnt'!B9</f>
        <v>3</v>
      </c>
      <c r="C9" s="33">
        <f>'04_oahu_cust_cmplnt_typ_cnt'!C9+'04_hawaii_cust_complnt_typ_cnt'!C9+'04_maui_cust_complnt_typ_cnt'!C9</f>
        <v>1</v>
      </c>
      <c r="D9" s="33">
        <f>'04_oahu_cust_cmplnt_typ_cnt'!D9+'04_hawaii_cust_complnt_typ_cnt'!D9+'04_maui_cust_complnt_typ_cnt'!D9</f>
        <v>1</v>
      </c>
      <c r="E9" s="33">
        <f>'04_oahu_cust_cmplnt_typ_cnt'!E9+'04_hawaii_cust_complnt_typ_cnt'!E9+'04_maui_cust_complnt_typ_cnt'!E9</f>
        <v>1</v>
      </c>
      <c r="F9" s="33">
        <f>'04_oahu_cust_cmplnt_typ_cnt'!F9+'04_hawaii_cust_complnt_typ_cnt'!F9+'04_maui_cust_complnt_typ_cnt'!F9</f>
        <v>1</v>
      </c>
      <c r="G9" s="33">
        <f>'04_oahu_cust_cmplnt_typ_cnt'!G9+'04_hawaii_cust_complnt_typ_cnt'!G9+'04_maui_cust_complnt_typ_cnt'!G9</f>
        <v>1</v>
      </c>
      <c r="H9" s="33">
        <f>'04_oahu_cust_cmplnt_typ_cnt'!H9+'04_hawaii_cust_complnt_typ_cnt'!H9+'04_maui_cust_complnt_typ_cnt'!H9</f>
        <v>1</v>
      </c>
      <c r="I9" s="33">
        <f>'04_oahu_cust_cmplnt_typ_cnt'!I9+'04_hawaii_cust_complnt_typ_cnt'!I9+'04_maui_cust_complnt_typ_cnt'!I9</f>
        <v>0</v>
      </c>
      <c r="J9" s="33">
        <f>'04_oahu_cust_cmplnt_typ_cnt'!J9+'04_hawaii_cust_complnt_typ_cnt'!J9+'04_maui_cust_complnt_typ_cnt'!J9</f>
        <v>0</v>
      </c>
      <c r="K9" s="33">
        <f>'04_oahu_cust_cmplnt_typ_cnt'!K9+'04_hawaii_cust_complnt_typ_cnt'!K9+'04_maui_cust_complnt_typ_cnt'!K9</f>
        <v>2</v>
      </c>
      <c r="L9" s="33">
        <f>'04_oahu_cust_cmplnt_typ_cnt'!L9+'04_hawaii_cust_complnt_typ_cnt'!L9+'04_maui_cust_complnt_typ_cnt'!L9</f>
        <v>1</v>
      </c>
      <c r="M9" s="33">
        <f>'04_oahu_cust_cmplnt_typ_cnt'!M9+'04_hawaii_cust_complnt_typ_cnt'!M9+'04_maui_cust_complnt_typ_cnt'!M9</f>
        <v>0</v>
      </c>
      <c r="N9" s="33">
        <f>'04_oahu_cust_cmplnt_typ_cnt'!N9+'04_hawaii_cust_complnt_typ_cnt'!N9+'04_maui_cust_complnt_typ_cnt'!N9</f>
        <v>2</v>
      </c>
      <c r="O9" s="33">
        <f>'04_oahu_cust_cmplnt_typ_cnt'!O9+'04_hawaii_cust_complnt_typ_cnt'!O9+'04_maui_cust_complnt_typ_cnt'!O9</f>
        <v>1</v>
      </c>
      <c r="P9" s="33">
        <f>'04_oahu_cust_cmplnt_typ_cnt'!P9+'04_hawaii_cust_complnt_typ_cnt'!P9+'04_maui_cust_complnt_typ_cnt'!P9</f>
        <v>0</v>
      </c>
      <c r="Q9" s="33">
        <f>'04_oahu_cust_cmplnt_typ_cnt'!Q9+'04_hawaii_cust_complnt_typ_cnt'!Q9+'04_maui_cust_complnt_typ_cnt'!Q9</f>
        <v>0</v>
      </c>
      <c r="R9" s="33">
        <f>'04_oahu_cust_cmplnt_typ_cnt'!R9+'04_hawaii_cust_complnt_typ_cnt'!R9+'04_maui_cust_complnt_typ_cnt'!R9</f>
        <v>0</v>
      </c>
      <c r="S9" s="33">
        <f>'04_oahu_cust_cmplnt_typ_cnt'!S9+'04_hawaii_cust_complnt_typ_cnt'!S9+'04_maui_cust_complnt_typ_cnt'!S9</f>
        <v>1</v>
      </c>
      <c r="T9" s="33">
        <f>'04_oahu_cust_cmplnt_typ_cnt'!T9+'04_hawaii_cust_complnt_typ_cnt'!T9+'04_maui_cust_complnt_typ_cnt'!T9</f>
        <v>1</v>
      </c>
      <c r="U9" s="33">
        <f>'04_oahu_cust_cmplnt_typ_cnt'!U9+'04_hawaii_cust_complnt_typ_cnt'!U9+'04_maui_cust_complnt_typ_cnt'!U9</f>
        <v>0</v>
      </c>
      <c r="V9" s="33">
        <f>'04_oahu_cust_cmplnt_typ_cnt'!V9+'04_hawaii_cust_complnt_typ_cnt'!V9+'04_maui_cust_complnt_typ_cnt'!V9</f>
        <v>1</v>
      </c>
      <c r="W9" s="33">
        <f>'04_oahu_cust_cmplnt_typ_cnt'!W9+'04_hawaii_cust_complnt_typ_cnt'!W9+'04_maui_cust_complnt_typ_cnt'!W9</f>
        <v>0</v>
      </c>
      <c r="X9" s="33">
        <f>'04_oahu_cust_cmplnt_typ_cnt'!X9+'04_hawaii_cust_complnt_typ_cnt'!X9+'04_maui_cust_complnt_typ_cnt'!X9</f>
        <v>1</v>
      </c>
      <c r="Y9" s="33">
        <f>'04_oahu_cust_cmplnt_typ_cnt'!Y9+'04_hawaii_cust_complnt_typ_cnt'!Y9+'04_maui_cust_complnt_typ_cnt'!Y9</f>
        <v>3</v>
      </c>
      <c r="Z9" s="33">
        <f>'04_oahu_cust_cmplnt_typ_cnt'!Z9+'04_hawaii_cust_complnt_typ_cnt'!Z9+'04_maui_cust_complnt_typ_cnt'!Z9</f>
        <v>2</v>
      </c>
      <c r="AA9" s="33">
        <f>'04_oahu_cust_cmplnt_typ_cnt'!AA9+'04_hawaii_cust_complnt_typ_cnt'!AA9+'04_maui_cust_complnt_typ_cnt'!AA9</f>
        <v>0</v>
      </c>
      <c r="AB9" s="33">
        <f>'04_oahu_cust_cmplnt_typ_cnt'!AB9+'04_hawaii_cust_complnt_typ_cnt'!AB9+'04_maui_cust_complnt_typ_cnt'!AB9</f>
        <v>1</v>
      </c>
      <c r="AC9" s="33">
        <f>'04_oahu_cust_cmplnt_typ_cnt'!AC9+'04_hawaii_cust_complnt_typ_cnt'!AC9+'04_maui_cust_complnt_typ_cnt'!AC9</f>
        <v>0</v>
      </c>
      <c r="AD9" s="33">
        <f>'04_oahu_cust_cmplnt_typ_cnt'!AD9+'04_hawaii_cust_complnt_typ_cnt'!AD9+'04_maui_cust_complnt_typ_cnt'!AD9</f>
        <v>0</v>
      </c>
      <c r="AE9" s="33">
        <f>'04_oahu_cust_cmplnt_typ_cnt'!AE9+'04_hawaii_cust_complnt_typ_cnt'!AE9+'04_maui_cust_complnt_typ_cnt'!AE9</f>
        <v>1</v>
      </c>
      <c r="AF9" s="33">
        <f>'04_oahu_cust_cmplnt_typ_cnt'!AF9+'04_hawaii_cust_complnt_typ_cnt'!AF9+'04_maui_cust_complnt_typ_cnt'!AF9</f>
        <v>0</v>
      </c>
      <c r="AG9" s="33">
        <f>'04_oahu_cust_cmplnt_typ_cnt'!AG9+'04_hawaii_cust_complnt_typ_cnt'!AG9+'04_maui_cust_complnt_typ_cnt'!AG9</f>
        <v>1</v>
      </c>
      <c r="AH9" s="33">
        <f>'04_oahu_cust_cmplnt_typ_cnt'!AH9+'04_hawaii_cust_complnt_typ_cnt'!AH9+'04_maui_cust_complnt_typ_cnt'!AH9</f>
        <v>0</v>
      </c>
      <c r="AI9" s="33">
        <f>'04_oahu_cust_cmplnt_typ_cnt'!AI9+'04_hawaii_cust_complnt_typ_cnt'!AI9+'04_maui_cust_complnt_typ_cnt'!AI9</f>
        <v>3</v>
      </c>
      <c r="AJ9" s="33">
        <f>'04_oahu_cust_cmplnt_typ_cnt'!AJ9+'04_hawaii_cust_complnt_typ_cnt'!AJ9+'04_maui_cust_complnt_typ_cnt'!AJ9</f>
        <v>2</v>
      </c>
      <c r="AK9" s="33">
        <f>'04_oahu_cust_cmplnt_typ_cnt'!AK9+'04_hawaii_cust_complnt_typ_cnt'!AK9+'04_maui_cust_complnt_typ_cnt'!AK9</f>
        <v>1</v>
      </c>
      <c r="AL9" s="33">
        <f>'04_oahu_cust_cmplnt_typ_cnt'!AL9+'04_hawaii_cust_complnt_typ_cnt'!AL9+'04_maui_cust_complnt_typ_cnt'!AL9</f>
        <v>0</v>
      </c>
      <c r="AM9" s="33">
        <f>'04_oahu_cust_cmplnt_typ_cnt'!AM9+'04_hawaii_cust_complnt_typ_cnt'!AM9+'04_maui_cust_complnt_typ_cnt'!AM9</f>
        <v>0</v>
      </c>
      <c r="AN9" s="33">
        <f>'04_oahu_cust_cmplnt_typ_cnt'!AN9+'04_hawaii_cust_complnt_typ_cnt'!AN9+'04_maui_cust_complnt_typ_cnt'!AN9</f>
        <v>0</v>
      </c>
      <c r="AO9" s="33">
        <f>'04_oahu_cust_cmplnt_typ_cnt'!AO9+'04_hawaii_cust_complnt_typ_cnt'!AO9+'04_maui_cust_complnt_typ_cnt'!AO9</f>
        <v>0</v>
      </c>
      <c r="AP9" s="33">
        <f>'04_oahu_cust_cmplnt_typ_cnt'!AP9+'04_hawaii_cust_complnt_typ_cnt'!AP9+'04_maui_cust_complnt_typ_cnt'!AP9</f>
        <v>0</v>
      </c>
      <c r="AQ9" s="33">
        <f>'04_oahu_cust_cmplnt_typ_cnt'!AQ9+'04_hawaii_cust_complnt_typ_cnt'!AQ9+'04_maui_cust_complnt_typ_cnt'!AQ9</f>
        <v>0</v>
      </c>
      <c r="AR9" s="33">
        <f>'04_oahu_cust_cmplnt_typ_cnt'!AR9+'04_hawaii_cust_complnt_typ_cnt'!AR9+'04_maui_cust_complnt_typ_cnt'!AR9</f>
        <v>0</v>
      </c>
      <c r="AS9" s="33">
        <f>'04_oahu_cust_cmplnt_typ_cnt'!AS9+'04_hawaii_cust_complnt_typ_cnt'!AS9+'04_maui_cust_complnt_typ_cnt'!AS9</f>
        <v>0</v>
      </c>
      <c r="AT9" s="33">
        <f>'04_oahu_cust_cmplnt_typ_cnt'!AT9+'04_hawaii_cust_complnt_typ_cnt'!AT9+'04_maui_cust_complnt_typ_cnt'!AT9</f>
        <v>0</v>
      </c>
    </row>
    <row r="10" spans="1:46" ht="15" customHeight="1" x14ac:dyDescent="0.3">
      <c r="A10" s="3" t="s">
        <v>37</v>
      </c>
      <c r="B10" s="33">
        <f>'04_oahu_cust_cmplnt_typ_cnt'!B10+'04_hawaii_cust_complnt_typ_cnt'!B10+'04_maui_cust_complnt_typ_cnt'!B10</f>
        <v>5</v>
      </c>
      <c r="C10" s="33">
        <f>'04_oahu_cust_cmplnt_typ_cnt'!C10+'04_hawaii_cust_complnt_typ_cnt'!C10+'04_maui_cust_complnt_typ_cnt'!C10</f>
        <v>38</v>
      </c>
      <c r="D10" s="33">
        <f>'04_oahu_cust_cmplnt_typ_cnt'!D10+'04_hawaii_cust_complnt_typ_cnt'!D10+'04_maui_cust_complnt_typ_cnt'!D10</f>
        <v>19</v>
      </c>
      <c r="E10" s="33">
        <f>'04_oahu_cust_cmplnt_typ_cnt'!E10+'04_hawaii_cust_complnt_typ_cnt'!E10+'04_maui_cust_complnt_typ_cnt'!E10</f>
        <v>20</v>
      </c>
      <c r="F10" s="33">
        <f>'04_oahu_cust_cmplnt_typ_cnt'!F10+'04_hawaii_cust_complnt_typ_cnt'!F10+'04_maui_cust_complnt_typ_cnt'!F10</f>
        <v>7</v>
      </c>
      <c r="G10" s="33">
        <f>'04_oahu_cust_cmplnt_typ_cnt'!G10+'04_hawaii_cust_complnt_typ_cnt'!G10+'04_maui_cust_complnt_typ_cnt'!G10</f>
        <v>12</v>
      </c>
      <c r="H10" s="33">
        <f>'04_oahu_cust_cmplnt_typ_cnt'!H10+'04_hawaii_cust_complnt_typ_cnt'!H10+'04_maui_cust_complnt_typ_cnt'!H10</f>
        <v>7</v>
      </c>
      <c r="I10" s="33">
        <f>'04_oahu_cust_cmplnt_typ_cnt'!I10+'04_hawaii_cust_complnt_typ_cnt'!I10+'04_maui_cust_complnt_typ_cnt'!I10</f>
        <v>1</v>
      </c>
      <c r="J10" s="33">
        <f>'04_oahu_cust_cmplnt_typ_cnt'!J10+'04_hawaii_cust_complnt_typ_cnt'!J10+'04_maui_cust_complnt_typ_cnt'!J10</f>
        <v>6</v>
      </c>
      <c r="K10" s="33">
        <f>'04_oahu_cust_cmplnt_typ_cnt'!K10+'04_hawaii_cust_complnt_typ_cnt'!K10+'04_maui_cust_complnt_typ_cnt'!K10</f>
        <v>3</v>
      </c>
      <c r="L10" s="33">
        <f>'04_oahu_cust_cmplnt_typ_cnt'!L10+'04_hawaii_cust_complnt_typ_cnt'!L10+'04_maui_cust_complnt_typ_cnt'!L10</f>
        <v>4</v>
      </c>
      <c r="M10" s="33">
        <f>'04_oahu_cust_cmplnt_typ_cnt'!M10+'04_hawaii_cust_complnt_typ_cnt'!M10+'04_maui_cust_complnt_typ_cnt'!M10</f>
        <v>1</v>
      </c>
      <c r="N10" s="33">
        <f>'04_oahu_cust_cmplnt_typ_cnt'!N10+'04_hawaii_cust_complnt_typ_cnt'!N10+'04_maui_cust_complnt_typ_cnt'!N10</f>
        <v>1</v>
      </c>
      <c r="O10" s="33">
        <f>'04_oahu_cust_cmplnt_typ_cnt'!O10+'04_hawaii_cust_complnt_typ_cnt'!O10+'04_maui_cust_complnt_typ_cnt'!O10</f>
        <v>4</v>
      </c>
      <c r="P10" s="33">
        <f>'04_oahu_cust_cmplnt_typ_cnt'!P10+'04_hawaii_cust_complnt_typ_cnt'!P10+'04_maui_cust_complnt_typ_cnt'!P10</f>
        <v>2</v>
      </c>
      <c r="Q10" s="33">
        <f>'04_oahu_cust_cmplnt_typ_cnt'!Q10+'04_hawaii_cust_complnt_typ_cnt'!Q10+'04_maui_cust_complnt_typ_cnt'!Q10</f>
        <v>0</v>
      </c>
      <c r="R10" s="33">
        <f>'04_oahu_cust_cmplnt_typ_cnt'!R10+'04_hawaii_cust_complnt_typ_cnt'!R10+'04_maui_cust_complnt_typ_cnt'!R10</f>
        <v>0</v>
      </c>
      <c r="S10" s="33">
        <f>'04_oahu_cust_cmplnt_typ_cnt'!S10+'04_hawaii_cust_complnt_typ_cnt'!S10+'04_maui_cust_complnt_typ_cnt'!S10</f>
        <v>1</v>
      </c>
      <c r="T10" s="33">
        <f>'04_oahu_cust_cmplnt_typ_cnt'!T10+'04_hawaii_cust_complnt_typ_cnt'!T10+'04_maui_cust_complnt_typ_cnt'!T10</f>
        <v>0</v>
      </c>
      <c r="U10" s="33">
        <f>'04_oahu_cust_cmplnt_typ_cnt'!U10+'04_hawaii_cust_complnt_typ_cnt'!U10+'04_maui_cust_complnt_typ_cnt'!U10</f>
        <v>0</v>
      </c>
      <c r="V10" s="33">
        <f>'04_oahu_cust_cmplnt_typ_cnt'!V10+'04_hawaii_cust_complnt_typ_cnt'!V10+'04_maui_cust_complnt_typ_cnt'!V10</f>
        <v>1</v>
      </c>
      <c r="W10" s="33">
        <f>'04_oahu_cust_cmplnt_typ_cnt'!W10+'04_hawaii_cust_complnt_typ_cnt'!W10+'04_maui_cust_complnt_typ_cnt'!W10</f>
        <v>1</v>
      </c>
      <c r="X10" s="33">
        <f>'04_oahu_cust_cmplnt_typ_cnt'!X10+'04_hawaii_cust_complnt_typ_cnt'!X10+'04_maui_cust_complnt_typ_cnt'!X10</f>
        <v>2</v>
      </c>
      <c r="Y10" s="33">
        <f>'04_oahu_cust_cmplnt_typ_cnt'!Y10+'04_hawaii_cust_complnt_typ_cnt'!Y10+'04_maui_cust_complnt_typ_cnt'!Y10</f>
        <v>0</v>
      </c>
      <c r="Z10" s="33">
        <f>'04_oahu_cust_cmplnt_typ_cnt'!Z10+'04_hawaii_cust_complnt_typ_cnt'!Z10+'04_maui_cust_complnt_typ_cnt'!Z10</f>
        <v>0</v>
      </c>
      <c r="AA10" s="33">
        <f>'04_oahu_cust_cmplnt_typ_cnt'!AA10+'04_hawaii_cust_complnt_typ_cnt'!AA10+'04_maui_cust_complnt_typ_cnt'!AA10</f>
        <v>1</v>
      </c>
      <c r="AB10" s="33">
        <f>'04_oahu_cust_cmplnt_typ_cnt'!AB10+'04_hawaii_cust_complnt_typ_cnt'!AB10+'04_maui_cust_complnt_typ_cnt'!AB10</f>
        <v>0</v>
      </c>
      <c r="AC10" s="33">
        <f>'04_oahu_cust_cmplnt_typ_cnt'!AC10+'04_hawaii_cust_complnt_typ_cnt'!AC10+'04_maui_cust_complnt_typ_cnt'!AC10</f>
        <v>0</v>
      </c>
      <c r="AD10" s="33">
        <f>'04_oahu_cust_cmplnt_typ_cnt'!AD10+'04_hawaii_cust_complnt_typ_cnt'!AD10+'04_maui_cust_complnt_typ_cnt'!AD10</f>
        <v>0</v>
      </c>
      <c r="AE10" s="33">
        <f>'04_oahu_cust_cmplnt_typ_cnt'!AE10+'04_hawaii_cust_complnt_typ_cnt'!AE10+'04_maui_cust_complnt_typ_cnt'!AE10</f>
        <v>4</v>
      </c>
      <c r="AF10" s="33">
        <f>'04_oahu_cust_cmplnt_typ_cnt'!AF10+'04_hawaii_cust_complnt_typ_cnt'!AF10+'04_maui_cust_complnt_typ_cnt'!AF10</f>
        <v>1</v>
      </c>
      <c r="AG10" s="33">
        <f>'04_oahu_cust_cmplnt_typ_cnt'!AG10+'04_hawaii_cust_complnt_typ_cnt'!AG10+'04_maui_cust_complnt_typ_cnt'!AG10</f>
        <v>2</v>
      </c>
      <c r="AH10" s="33">
        <f>'04_oahu_cust_cmplnt_typ_cnt'!AH10+'04_hawaii_cust_complnt_typ_cnt'!AH10+'04_maui_cust_complnt_typ_cnt'!AH10</f>
        <v>0</v>
      </c>
      <c r="AI10" s="33">
        <f>'04_oahu_cust_cmplnt_typ_cnt'!AI10+'04_hawaii_cust_complnt_typ_cnt'!AI10+'04_maui_cust_complnt_typ_cnt'!AI10</f>
        <v>0</v>
      </c>
      <c r="AJ10" s="33">
        <f>'04_oahu_cust_cmplnt_typ_cnt'!AJ10+'04_hawaii_cust_complnt_typ_cnt'!AJ10+'04_maui_cust_complnt_typ_cnt'!AJ10</f>
        <v>1</v>
      </c>
      <c r="AK10" s="33">
        <f>'04_oahu_cust_cmplnt_typ_cnt'!AK10+'04_hawaii_cust_complnt_typ_cnt'!AK10+'04_maui_cust_complnt_typ_cnt'!AK10</f>
        <v>1</v>
      </c>
      <c r="AL10" s="33">
        <f>'04_oahu_cust_cmplnt_typ_cnt'!AL10+'04_hawaii_cust_complnt_typ_cnt'!AL10+'04_maui_cust_complnt_typ_cnt'!AL10</f>
        <v>0</v>
      </c>
      <c r="AM10" s="33">
        <f>'04_oahu_cust_cmplnt_typ_cnt'!AM10+'04_hawaii_cust_complnt_typ_cnt'!AM10+'04_maui_cust_complnt_typ_cnt'!AM10</f>
        <v>0</v>
      </c>
      <c r="AN10" s="33">
        <f>'04_oahu_cust_cmplnt_typ_cnt'!AN10+'04_hawaii_cust_complnt_typ_cnt'!AN10+'04_maui_cust_complnt_typ_cnt'!AN10</f>
        <v>0</v>
      </c>
      <c r="AO10" s="33">
        <f>'04_oahu_cust_cmplnt_typ_cnt'!AO10+'04_hawaii_cust_complnt_typ_cnt'!AO10+'04_maui_cust_complnt_typ_cnt'!AO10</f>
        <v>0</v>
      </c>
      <c r="AP10" s="33">
        <f>'04_oahu_cust_cmplnt_typ_cnt'!AP10+'04_hawaii_cust_complnt_typ_cnt'!AP10+'04_maui_cust_complnt_typ_cnt'!AP10</f>
        <v>0</v>
      </c>
      <c r="AQ10" s="33">
        <f>'04_oahu_cust_cmplnt_typ_cnt'!AQ10+'04_hawaii_cust_complnt_typ_cnt'!AQ10+'04_maui_cust_complnt_typ_cnt'!AQ10</f>
        <v>0</v>
      </c>
      <c r="AR10" s="33">
        <f>'04_oahu_cust_cmplnt_typ_cnt'!AR10+'04_hawaii_cust_complnt_typ_cnt'!AR10+'04_maui_cust_complnt_typ_cnt'!AR10</f>
        <v>0</v>
      </c>
      <c r="AS10" s="33">
        <f>'04_oahu_cust_cmplnt_typ_cnt'!AS10+'04_hawaii_cust_complnt_typ_cnt'!AS10+'04_maui_cust_complnt_typ_cnt'!AS10</f>
        <v>0</v>
      </c>
      <c r="AT10" s="33">
        <f>'04_oahu_cust_cmplnt_typ_cnt'!AT10+'04_hawaii_cust_complnt_typ_cnt'!AT10+'04_maui_cust_complnt_typ_cnt'!AT10</f>
        <v>0</v>
      </c>
    </row>
    <row r="11" spans="1:46" ht="15" customHeight="1" x14ac:dyDescent="0.3">
      <c r="A11" s="3" t="s">
        <v>38</v>
      </c>
      <c r="B11" s="33">
        <f>'04_oahu_cust_cmplnt_typ_cnt'!B11+'04_hawaii_cust_complnt_typ_cnt'!B11+'04_maui_cust_complnt_typ_cnt'!B11</f>
        <v>2</v>
      </c>
      <c r="C11" s="33">
        <f>'04_oahu_cust_cmplnt_typ_cnt'!C11+'04_hawaii_cust_complnt_typ_cnt'!C11+'04_maui_cust_complnt_typ_cnt'!C11</f>
        <v>2</v>
      </c>
      <c r="D11" s="33">
        <f>'04_oahu_cust_cmplnt_typ_cnt'!D11+'04_hawaii_cust_complnt_typ_cnt'!D11+'04_maui_cust_complnt_typ_cnt'!D11</f>
        <v>1</v>
      </c>
      <c r="E11" s="33">
        <f>'04_oahu_cust_cmplnt_typ_cnt'!E11+'04_hawaii_cust_complnt_typ_cnt'!E11+'04_maui_cust_complnt_typ_cnt'!E11</f>
        <v>2</v>
      </c>
      <c r="F11" s="33">
        <f>'04_oahu_cust_cmplnt_typ_cnt'!F11+'04_hawaii_cust_complnt_typ_cnt'!F11+'04_maui_cust_complnt_typ_cnt'!F11</f>
        <v>1</v>
      </c>
      <c r="G11" s="33">
        <f>'04_oahu_cust_cmplnt_typ_cnt'!G11+'04_hawaii_cust_complnt_typ_cnt'!G11+'04_maui_cust_complnt_typ_cnt'!G11</f>
        <v>3</v>
      </c>
      <c r="H11" s="33">
        <f>'04_oahu_cust_cmplnt_typ_cnt'!H11+'04_hawaii_cust_complnt_typ_cnt'!H11+'04_maui_cust_complnt_typ_cnt'!H11</f>
        <v>0</v>
      </c>
      <c r="I11" s="33">
        <f>'04_oahu_cust_cmplnt_typ_cnt'!I11+'04_hawaii_cust_complnt_typ_cnt'!I11+'04_maui_cust_complnt_typ_cnt'!I11</f>
        <v>2</v>
      </c>
      <c r="J11" s="33">
        <f>'04_oahu_cust_cmplnt_typ_cnt'!J11+'04_hawaii_cust_complnt_typ_cnt'!J11+'04_maui_cust_complnt_typ_cnt'!J11</f>
        <v>3</v>
      </c>
      <c r="K11" s="33">
        <f>'04_oahu_cust_cmplnt_typ_cnt'!K11+'04_hawaii_cust_complnt_typ_cnt'!K11+'04_maui_cust_complnt_typ_cnt'!K11</f>
        <v>4</v>
      </c>
      <c r="L11" s="33">
        <f>'04_oahu_cust_cmplnt_typ_cnt'!L11+'04_hawaii_cust_complnt_typ_cnt'!L11+'04_maui_cust_complnt_typ_cnt'!L11</f>
        <v>1</v>
      </c>
      <c r="M11" s="33">
        <f>'04_oahu_cust_cmplnt_typ_cnt'!M11+'04_hawaii_cust_complnt_typ_cnt'!M11+'04_maui_cust_complnt_typ_cnt'!M11</f>
        <v>1</v>
      </c>
      <c r="N11" s="33">
        <f>'04_oahu_cust_cmplnt_typ_cnt'!N11+'04_hawaii_cust_complnt_typ_cnt'!N11+'04_maui_cust_complnt_typ_cnt'!N11</f>
        <v>0</v>
      </c>
      <c r="O11" s="33">
        <f>'04_oahu_cust_cmplnt_typ_cnt'!O11+'04_hawaii_cust_complnt_typ_cnt'!O11+'04_maui_cust_complnt_typ_cnt'!O11</f>
        <v>3</v>
      </c>
      <c r="P11" s="33">
        <f>'04_oahu_cust_cmplnt_typ_cnt'!P11+'04_hawaii_cust_complnt_typ_cnt'!P11+'04_maui_cust_complnt_typ_cnt'!P11</f>
        <v>2</v>
      </c>
      <c r="Q11" s="33">
        <f>'04_oahu_cust_cmplnt_typ_cnt'!Q11+'04_hawaii_cust_complnt_typ_cnt'!Q11+'04_maui_cust_complnt_typ_cnt'!Q11</f>
        <v>0</v>
      </c>
      <c r="R11" s="33">
        <f>'04_oahu_cust_cmplnt_typ_cnt'!R11+'04_hawaii_cust_complnt_typ_cnt'!R11+'04_maui_cust_complnt_typ_cnt'!R11</f>
        <v>1</v>
      </c>
      <c r="S11" s="33">
        <f>'04_oahu_cust_cmplnt_typ_cnt'!S11+'04_hawaii_cust_complnt_typ_cnt'!S11+'04_maui_cust_complnt_typ_cnt'!S11</f>
        <v>1</v>
      </c>
      <c r="T11" s="33">
        <f>'04_oahu_cust_cmplnt_typ_cnt'!T11+'04_hawaii_cust_complnt_typ_cnt'!T11+'04_maui_cust_complnt_typ_cnt'!T11</f>
        <v>1</v>
      </c>
      <c r="U11" s="33">
        <f>'04_oahu_cust_cmplnt_typ_cnt'!U11+'04_hawaii_cust_complnt_typ_cnt'!U11+'04_maui_cust_complnt_typ_cnt'!U11</f>
        <v>0</v>
      </c>
      <c r="V11" s="33">
        <f>'04_oahu_cust_cmplnt_typ_cnt'!V11+'04_hawaii_cust_complnt_typ_cnt'!V11+'04_maui_cust_complnt_typ_cnt'!V11</f>
        <v>0</v>
      </c>
      <c r="W11" s="33">
        <f>'04_oahu_cust_cmplnt_typ_cnt'!W11+'04_hawaii_cust_complnt_typ_cnt'!W11+'04_maui_cust_complnt_typ_cnt'!W11</f>
        <v>4</v>
      </c>
      <c r="X11" s="33">
        <f>'04_oahu_cust_cmplnt_typ_cnt'!X11+'04_hawaii_cust_complnt_typ_cnt'!X11+'04_maui_cust_complnt_typ_cnt'!X11</f>
        <v>1</v>
      </c>
      <c r="Y11" s="33">
        <f>'04_oahu_cust_cmplnt_typ_cnt'!Y11+'04_hawaii_cust_complnt_typ_cnt'!Y11+'04_maui_cust_complnt_typ_cnt'!Y11</f>
        <v>1</v>
      </c>
      <c r="Z11" s="33">
        <f>'04_oahu_cust_cmplnt_typ_cnt'!Z11+'04_hawaii_cust_complnt_typ_cnt'!Z11+'04_maui_cust_complnt_typ_cnt'!Z11</f>
        <v>1</v>
      </c>
      <c r="AA11" s="33">
        <f>'04_oahu_cust_cmplnt_typ_cnt'!AA11+'04_hawaii_cust_complnt_typ_cnt'!AA11+'04_maui_cust_complnt_typ_cnt'!AA11</f>
        <v>0</v>
      </c>
      <c r="AB11" s="33">
        <f>'04_oahu_cust_cmplnt_typ_cnt'!AB11+'04_hawaii_cust_complnt_typ_cnt'!AB11+'04_maui_cust_complnt_typ_cnt'!AB11</f>
        <v>1</v>
      </c>
      <c r="AC11" s="33">
        <f>'04_oahu_cust_cmplnt_typ_cnt'!AC11+'04_hawaii_cust_complnt_typ_cnt'!AC11+'04_maui_cust_complnt_typ_cnt'!AC11</f>
        <v>1</v>
      </c>
      <c r="AD11" s="33">
        <f>'04_oahu_cust_cmplnt_typ_cnt'!AD11+'04_hawaii_cust_complnt_typ_cnt'!AD11+'04_maui_cust_complnt_typ_cnt'!AD11</f>
        <v>1</v>
      </c>
      <c r="AE11" s="33">
        <f>'04_oahu_cust_cmplnt_typ_cnt'!AE11+'04_hawaii_cust_complnt_typ_cnt'!AE11+'04_maui_cust_complnt_typ_cnt'!AE11</f>
        <v>6</v>
      </c>
      <c r="AF11" s="33">
        <f>'04_oahu_cust_cmplnt_typ_cnt'!AF11+'04_hawaii_cust_complnt_typ_cnt'!AF11+'04_maui_cust_complnt_typ_cnt'!AF11</f>
        <v>3</v>
      </c>
      <c r="AG11" s="33">
        <f>'04_oahu_cust_cmplnt_typ_cnt'!AG11+'04_hawaii_cust_complnt_typ_cnt'!AG11+'04_maui_cust_complnt_typ_cnt'!AG11</f>
        <v>0</v>
      </c>
      <c r="AH11" s="33">
        <f>'04_oahu_cust_cmplnt_typ_cnt'!AH11+'04_hawaii_cust_complnt_typ_cnt'!AH11+'04_maui_cust_complnt_typ_cnt'!AH11</f>
        <v>0</v>
      </c>
      <c r="AI11" s="33">
        <f>'04_oahu_cust_cmplnt_typ_cnt'!AI11+'04_hawaii_cust_complnt_typ_cnt'!AI11+'04_maui_cust_complnt_typ_cnt'!AI11</f>
        <v>1</v>
      </c>
      <c r="AJ11" s="33">
        <f>'04_oahu_cust_cmplnt_typ_cnt'!AJ11+'04_hawaii_cust_complnt_typ_cnt'!AJ11+'04_maui_cust_complnt_typ_cnt'!AJ11</f>
        <v>3</v>
      </c>
      <c r="AK11" s="33">
        <f>'04_oahu_cust_cmplnt_typ_cnt'!AK11+'04_hawaii_cust_complnt_typ_cnt'!AK11+'04_maui_cust_complnt_typ_cnt'!AK11</f>
        <v>0</v>
      </c>
      <c r="AL11" s="33">
        <f>'04_oahu_cust_cmplnt_typ_cnt'!AL11+'04_hawaii_cust_complnt_typ_cnt'!AL11+'04_maui_cust_complnt_typ_cnt'!AL11</f>
        <v>0</v>
      </c>
      <c r="AM11" s="33">
        <f>'04_oahu_cust_cmplnt_typ_cnt'!AM11+'04_hawaii_cust_complnt_typ_cnt'!AM11+'04_maui_cust_complnt_typ_cnt'!AM11</f>
        <v>0</v>
      </c>
      <c r="AN11" s="33">
        <f>'04_oahu_cust_cmplnt_typ_cnt'!AN11+'04_hawaii_cust_complnt_typ_cnt'!AN11+'04_maui_cust_complnt_typ_cnt'!AN11</f>
        <v>0</v>
      </c>
      <c r="AO11" s="33">
        <f>'04_oahu_cust_cmplnt_typ_cnt'!AO11+'04_hawaii_cust_complnt_typ_cnt'!AO11+'04_maui_cust_complnt_typ_cnt'!AO11</f>
        <v>0</v>
      </c>
      <c r="AP11" s="33">
        <f>'04_oahu_cust_cmplnt_typ_cnt'!AP11+'04_hawaii_cust_complnt_typ_cnt'!AP11+'04_maui_cust_complnt_typ_cnt'!AP11</f>
        <v>0</v>
      </c>
      <c r="AQ11" s="33">
        <f>'04_oahu_cust_cmplnt_typ_cnt'!AQ11+'04_hawaii_cust_complnt_typ_cnt'!AQ11+'04_maui_cust_complnt_typ_cnt'!AQ11</f>
        <v>0</v>
      </c>
      <c r="AR11" s="33">
        <f>'04_oahu_cust_cmplnt_typ_cnt'!AR11+'04_hawaii_cust_complnt_typ_cnt'!AR11+'04_maui_cust_complnt_typ_cnt'!AR11</f>
        <v>0</v>
      </c>
      <c r="AS11" s="33">
        <f>'04_oahu_cust_cmplnt_typ_cnt'!AS11+'04_hawaii_cust_complnt_typ_cnt'!AS11+'04_maui_cust_complnt_typ_cnt'!AS11</f>
        <v>0</v>
      </c>
      <c r="AT11" s="33">
        <f>'04_oahu_cust_cmplnt_typ_cnt'!AT11+'04_hawaii_cust_complnt_typ_cnt'!AT11+'04_maui_cust_complnt_typ_cnt'!AT11</f>
        <v>0</v>
      </c>
    </row>
    <row r="12" spans="1:46" ht="15.6" x14ac:dyDescent="0.3">
      <c r="A12" s="37" t="s">
        <v>0</v>
      </c>
      <c r="B12" s="31">
        <f>SUM(B5:B11)</f>
        <v>14</v>
      </c>
      <c r="C12" s="31">
        <f t="shared" ref="C12:AT12" si="0">SUM(C5:C11)</f>
        <v>46</v>
      </c>
      <c r="D12" s="31">
        <f t="shared" si="0"/>
        <v>27</v>
      </c>
      <c r="E12" s="31">
        <f t="shared" si="0"/>
        <v>26</v>
      </c>
      <c r="F12" s="31">
        <f t="shared" si="0"/>
        <v>16</v>
      </c>
      <c r="G12" s="31">
        <f t="shared" si="0"/>
        <v>22</v>
      </c>
      <c r="H12" s="31">
        <f t="shared" si="0"/>
        <v>10</v>
      </c>
      <c r="I12" s="31">
        <f t="shared" si="0"/>
        <v>4</v>
      </c>
      <c r="J12" s="31">
        <f t="shared" si="0"/>
        <v>13</v>
      </c>
      <c r="K12" s="31">
        <f t="shared" si="0"/>
        <v>10</v>
      </c>
      <c r="L12" s="31">
        <f t="shared" si="0"/>
        <v>7</v>
      </c>
      <c r="M12" s="31">
        <f t="shared" si="0"/>
        <v>4</v>
      </c>
      <c r="N12" s="31">
        <f t="shared" si="0"/>
        <v>5</v>
      </c>
      <c r="O12" s="31">
        <f t="shared" si="0"/>
        <v>9</v>
      </c>
      <c r="P12" s="31">
        <f t="shared" si="0"/>
        <v>4</v>
      </c>
      <c r="Q12" s="31">
        <f t="shared" si="0"/>
        <v>2</v>
      </c>
      <c r="R12" s="31">
        <f t="shared" si="0"/>
        <v>5</v>
      </c>
      <c r="S12" s="31">
        <f t="shared" si="0"/>
        <v>4</v>
      </c>
      <c r="T12" s="31">
        <f t="shared" si="0"/>
        <v>6</v>
      </c>
      <c r="U12" s="31">
        <f t="shared" si="0"/>
        <v>11</v>
      </c>
      <c r="V12" s="31">
        <f t="shared" si="0"/>
        <v>8</v>
      </c>
      <c r="W12" s="31">
        <f t="shared" si="0"/>
        <v>11</v>
      </c>
      <c r="X12" s="31">
        <f t="shared" si="0"/>
        <v>8</v>
      </c>
      <c r="Y12" s="31">
        <f t="shared" si="0"/>
        <v>7</v>
      </c>
      <c r="Z12" s="31">
        <f t="shared" si="0"/>
        <v>7</v>
      </c>
      <c r="AA12" s="31">
        <f t="shared" si="0"/>
        <v>7</v>
      </c>
      <c r="AB12" s="31">
        <f t="shared" si="0"/>
        <v>5</v>
      </c>
      <c r="AC12" s="31">
        <f t="shared" si="0"/>
        <v>4</v>
      </c>
      <c r="AD12" s="31">
        <f t="shared" si="0"/>
        <v>4</v>
      </c>
      <c r="AE12" s="31">
        <f t="shared" si="0"/>
        <v>18</v>
      </c>
      <c r="AF12" s="31">
        <f t="shared" si="0"/>
        <v>10</v>
      </c>
      <c r="AG12" s="31">
        <f t="shared" si="0"/>
        <v>13</v>
      </c>
      <c r="AH12" s="31">
        <f t="shared" si="0"/>
        <v>8</v>
      </c>
      <c r="AI12" s="31">
        <f t="shared" si="0"/>
        <v>14</v>
      </c>
      <c r="AJ12" s="31">
        <f t="shared" si="0"/>
        <v>22</v>
      </c>
      <c r="AK12" s="31">
        <f t="shared" si="0"/>
        <v>9</v>
      </c>
      <c r="AL12" s="31">
        <f t="shared" si="0"/>
        <v>0</v>
      </c>
      <c r="AM12" s="31">
        <f t="shared" si="0"/>
        <v>0</v>
      </c>
      <c r="AN12" s="31">
        <f t="shared" si="0"/>
        <v>0</v>
      </c>
      <c r="AO12" s="31">
        <f t="shared" si="0"/>
        <v>0</v>
      </c>
      <c r="AP12" s="31">
        <f t="shared" si="0"/>
        <v>0</v>
      </c>
      <c r="AQ12" s="31">
        <f t="shared" si="0"/>
        <v>0</v>
      </c>
      <c r="AR12" s="31">
        <f t="shared" si="0"/>
        <v>0</v>
      </c>
      <c r="AS12" s="31">
        <f t="shared" si="0"/>
        <v>0</v>
      </c>
      <c r="AT12" s="31">
        <f t="shared" si="0"/>
        <v>0</v>
      </c>
    </row>
    <row r="38" spans="2:10" x14ac:dyDescent="0.3">
      <c r="B38" s="47"/>
      <c r="C38" s="47"/>
      <c r="D38" s="47"/>
      <c r="E38" s="47"/>
      <c r="F38" s="47"/>
      <c r="G38" s="47"/>
      <c r="H38" s="47"/>
      <c r="I38" s="47"/>
      <c r="J38" s="48">
        <f ca="1">TODAY()</f>
        <v>45321</v>
      </c>
    </row>
    <row r="39" spans="2:10" x14ac:dyDescent="0.3">
      <c r="B39" s="47"/>
      <c r="C39" s="47"/>
      <c r="D39" s="47"/>
      <c r="E39" s="47"/>
      <c r="F39" s="47"/>
      <c r="G39" s="47"/>
      <c r="H39" s="47"/>
      <c r="I39" s="47"/>
      <c r="J39" s="48">
        <f ca="1">DATE(YEAR(J38),FLOOR(MONTH(J38)-1,3)+1,1)</f>
        <v>45292</v>
      </c>
    </row>
    <row r="40" spans="2:10" x14ac:dyDescent="0.3">
      <c r="B40" s="49"/>
      <c r="C40" s="50">
        <f t="shared" ref="C40:H40" ca="1" si="1">D40-90</f>
        <v>44572</v>
      </c>
      <c r="D40" s="50">
        <f t="shared" ca="1" si="1"/>
        <v>44662</v>
      </c>
      <c r="E40" s="50">
        <f t="shared" ca="1" si="1"/>
        <v>44752</v>
      </c>
      <c r="F40" s="50">
        <f t="shared" ca="1" si="1"/>
        <v>44842</v>
      </c>
      <c r="G40" s="50">
        <f t="shared" ca="1" si="1"/>
        <v>44932</v>
      </c>
      <c r="H40" s="50">
        <f t="shared" ca="1" si="1"/>
        <v>45022</v>
      </c>
      <c r="I40" s="50">
        <f ca="1">J40-90</f>
        <v>45112</v>
      </c>
      <c r="J40" s="50">
        <f ca="1">J39-90</f>
        <v>45202</v>
      </c>
    </row>
    <row r="41" spans="2:10" x14ac:dyDescent="0.3">
      <c r="B41" s="49"/>
      <c r="C41" s="49" t="str">
        <f ca="1">TEXT(C40,"yyyy")</f>
        <v>2022</v>
      </c>
      <c r="D41" s="49" t="str">
        <f t="shared" ref="D41:J41" ca="1" si="2">TEXT(D40,"yyyy")</f>
        <v>2022</v>
      </c>
      <c r="E41" s="49" t="str">
        <f t="shared" ca="1" si="2"/>
        <v>2022</v>
      </c>
      <c r="F41" s="49" t="str">
        <f t="shared" ca="1" si="2"/>
        <v>2022</v>
      </c>
      <c r="G41" s="49" t="str">
        <f t="shared" ca="1" si="2"/>
        <v>2023</v>
      </c>
      <c r="H41" s="49" t="str">
        <f t="shared" ca="1" si="2"/>
        <v>2023</v>
      </c>
      <c r="I41" s="49" t="str">
        <f t="shared" ca="1" si="2"/>
        <v>2023</v>
      </c>
      <c r="J41" s="49" t="str">
        <f t="shared" ca="1" si="2"/>
        <v>2023</v>
      </c>
    </row>
    <row r="42" spans="2:10" x14ac:dyDescent="0.3">
      <c r="B42" s="44" t="s">
        <v>1</v>
      </c>
      <c r="C42" s="49" t="str">
        <f ca="1">"Q"&amp;ROUNDUP(MONTH(C40)/3,0)&amp;" "&amp;C41</f>
        <v>Q1 2022</v>
      </c>
      <c r="D42" s="49" t="str">
        <f t="shared" ref="D42:J42" ca="1" si="3">"Q"&amp;ROUNDUP(MONTH(D40)/3,0)&amp;" "&amp;D41</f>
        <v>Q2 2022</v>
      </c>
      <c r="E42" s="49" t="str">
        <f t="shared" ca="1" si="3"/>
        <v>Q3 2022</v>
      </c>
      <c r="F42" s="49" t="str">
        <f t="shared" ca="1" si="3"/>
        <v>Q4 2022</v>
      </c>
      <c r="G42" s="49" t="str">
        <f t="shared" ca="1" si="3"/>
        <v>Q1 2023</v>
      </c>
      <c r="H42" s="49" t="str">
        <f t="shared" ca="1" si="3"/>
        <v>Q2 2023</v>
      </c>
      <c r="I42" s="49" t="str">
        <f t="shared" ca="1" si="3"/>
        <v>Q3 2023</v>
      </c>
      <c r="J42" s="49" t="str">
        <f t="shared" ca="1" si="3"/>
        <v>Q4 2023</v>
      </c>
    </row>
    <row r="43" spans="2:10" x14ac:dyDescent="0.3">
      <c r="B43" s="44" t="s">
        <v>32</v>
      </c>
      <c r="C43" s="49">
        <f ca="1">HLOOKUP(C42,$B$4:$ZZ$12,2,0)</f>
        <v>1</v>
      </c>
      <c r="D43" s="49">
        <f t="shared" ref="D43:J43" ca="1" si="4">HLOOKUP(D42,$B$4:$ZZ$12,2,0)</f>
        <v>0</v>
      </c>
      <c r="E43" s="49">
        <f t="shared" ca="1" si="4"/>
        <v>1</v>
      </c>
      <c r="F43" s="49">
        <f t="shared" ca="1" si="4"/>
        <v>9</v>
      </c>
      <c r="G43" s="49">
        <f t="shared" ca="1" si="4"/>
        <v>2</v>
      </c>
      <c r="H43" s="49">
        <f t="shared" ca="1" si="4"/>
        <v>1</v>
      </c>
      <c r="I43" s="49">
        <f t="shared" ca="1" si="4"/>
        <v>10</v>
      </c>
      <c r="J43" s="49">
        <f t="shared" ca="1" si="4"/>
        <v>3</v>
      </c>
    </row>
    <row r="44" spans="2:10" x14ac:dyDescent="0.3">
      <c r="B44" s="44" t="s">
        <v>33</v>
      </c>
      <c r="C44" s="49">
        <f ca="1">HLOOKUP(C42,$B$4:$ZZ$12,3,0)</f>
        <v>0</v>
      </c>
      <c r="D44" s="49">
        <f t="shared" ref="D44:J44" ca="1" si="5">HLOOKUP(D42,$B$4:$ZZ$12,3,0)</f>
        <v>0</v>
      </c>
      <c r="E44" s="49">
        <f t="shared" ca="1" si="5"/>
        <v>1</v>
      </c>
      <c r="F44" s="49">
        <f t="shared" ca="1" si="5"/>
        <v>0</v>
      </c>
      <c r="G44" s="49">
        <f t="shared" ca="1" si="5"/>
        <v>1</v>
      </c>
      <c r="H44" s="49">
        <f t="shared" ca="1" si="5"/>
        <v>0</v>
      </c>
      <c r="I44" s="49">
        <f t="shared" ca="1" si="5"/>
        <v>0</v>
      </c>
      <c r="J44" s="49">
        <f t="shared" ca="1" si="5"/>
        <v>0</v>
      </c>
    </row>
    <row r="45" spans="2:10" x14ac:dyDescent="0.3">
      <c r="B45" s="44" t="s">
        <v>34</v>
      </c>
      <c r="C45" s="49">
        <f ca="1">HLOOKUP(C42,$B$4:$ZZ$12,4,0)</f>
        <v>2</v>
      </c>
      <c r="D45" s="49">
        <f t="shared" ref="D45:J45" ca="1" si="6">HLOOKUP(D42,$B$4:$ZZ$12,4,0)</f>
        <v>6</v>
      </c>
      <c r="E45" s="49">
        <f t="shared" ca="1" si="6"/>
        <v>3</v>
      </c>
      <c r="F45" s="49">
        <f t="shared" ca="1" si="6"/>
        <v>1</v>
      </c>
      <c r="G45" s="49">
        <f t="shared" ca="1" si="6"/>
        <v>3</v>
      </c>
      <c r="H45" s="49">
        <f t="shared" ca="1" si="6"/>
        <v>9</v>
      </c>
      <c r="I45" s="49">
        <f t="shared" ca="1" si="6"/>
        <v>6</v>
      </c>
      <c r="J45" s="49">
        <f t="shared" ca="1" si="6"/>
        <v>2</v>
      </c>
    </row>
    <row r="46" spans="2:10" x14ac:dyDescent="0.3">
      <c r="B46" s="44" t="s">
        <v>35</v>
      </c>
      <c r="C46" s="49">
        <f ca="1">HLOOKUP(C42,$B$4:$ZZ$12,5,0)</f>
        <v>0</v>
      </c>
      <c r="D46" s="49">
        <f t="shared" ref="D46:J46" ca="1" si="7">HLOOKUP(D42,$B$4:$ZZ$12,5,0)</f>
        <v>1</v>
      </c>
      <c r="E46" s="49">
        <f t="shared" ca="1" si="7"/>
        <v>1</v>
      </c>
      <c r="F46" s="49">
        <f t="shared" ca="1" si="7"/>
        <v>0</v>
      </c>
      <c r="G46" s="49">
        <f t="shared" ca="1" si="7"/>
        <v>2</v>
      </c>
      <c r="H46" s="49">
        <f t="shared" ca="1" si="7"/>
        <v>0</v>
      </c>
      <c r="I46" s="49">
        <f t="shared" ca="1" si="7"/>
        <v>0</v>
      </c>
      <c r="J46" s="49">
        <f t="shared" ca="1" si="7"/>
        <v>2</v>
      </c>
    </row>
    <row r="47" spans="2:10" x14ac:dyDescent="0.3">
      <c r="B47" s="44" t="s">
        <v>36</v>
      </c>
      <c r="C47" s="49">
        <f ca="1">HLOOKUP(C42,$B$4:$ZZ$12,6,0)</f>
        <v>0</v>
      </c>
      <c r="D47" s="49">
        <f t="shared" ref="D47:J47" ca="1" si="8">HLOOKUP(D42,$B$4:$ZZ$12,6,0)</f>
        <v>1</v>
      </c>
      <c r="E47" s="49">
        <f t="shared" ca="1" si="8"/>
        <v>0</v>
      </c>
      <c r="F47" s="49">
        <f t="shared" ca="1" si="8"/>
        <v>1</v>
      </c>
      <c r="G47" s="49">
        <f t="shared" ca="1" si="8"/>
        <v>0</v>
      </c>
      <c r="H47" s="49">
        <f t="shared" ca="1" si="8"/>
        <v>3</v>
      </c>
      <c r="I47" s="49">
        <f t="shared" ca="1" si="8"/>
        <v>2</v>
      </c>
      <c r="J47" s="49">
        <f t="shared" ca="1" si="8"/>
        <v>1</v>
      </c>
    </row>
    <row r="48" spans="2:10" x14ac:dyDescent="0.3">
      <c r="B48" s="44" t="s">
        <v>37</v>
      </c>
      <c r="C48" s="49">
        <f ca="1">HLOOKUP(C42,$B$4:$ZZ$12,7,0)</f>
        <v>0</v>
      </c>
      <c r="D48" s="49">
        <f t="shared" ref="D48:J48" ca="1" si="9">HLOOKUP(D42,$B$4:$ZZ$12,7,0)</f>
        <v>4</v>
      </c>
      <c r="E48" s="49">
        <f t="shared" ca="1" si="9"/>
        <v>1</v>
      </c>
      <c r="F48" s="49">
        <f t="shared" ca="1" si="9"/>
        <v>2</v>
      </c>
      <c r="G48" s="49">
        <f t="shared" ca="1" si="9"/>
        <v>0</v>
      </c>
      <c r="H48" s="49">
        <f t="shared" ca="1" si="9"/>
        <v>0</v>
      </c>
      <c r="I48" s="49">
        <f t="shared" ca="1" si="9"/>
        <v>1</v>
      </c>
      <c r="J48" s="49">
        <f t="shared" ca="1" si="9"/>
        <v>1</v>
      </c>
    </row>
    <row r="49" spans="2:10" x14ac:dyDescent="0.3">
      <c r="B49" s="44" t="s">
        <v>38</v>
      </c>
      <c r="C49" s="49">
        <f ca="1">HLOOKUP(C42,$B$4:$ZZ$12,8,0)</f>
        <v>1</v>
      </c>
      <c r="D49" s="49">
        <f t="shared" ref="D49:J49" ca="1" si="10">HLOOKUP(D42,$B$4:$ZZ$12,8,0)</f>
        <v>6</v>
      </c>
      <c r="E49" s="49">
        <f t="shared" ca="1" si="10"/>
        <v>3</v>
      </c>
      <c r="F49" s="49">
        <f t="shared" ca="1" si="10"/>
        <v>0</v>
      </c>
      <c r="G49" s="49">
        <f t="shared" ca="1" si="10"/>
        <v>0</v>
      </c>
      <c r="H49" s="49">
        <f t="shared" ca="1" si="10"/>
        <v>1</v>
      </c>
      <c r="I49" s="49">
        <f t="shared" ca="1" si="10"/>
        <v>3</v>
      </c>
      <c r="J49" s="49">
        <f t="shared" ca="1" si="10"/>
        <v>0</v>
      </c>
    </row>
    <row r="50" spans="2:10" x14ac:dyDescent="0.3">
      <c r="B50" s="45" t="s">
        <v>0</v>
      </c>
      <c r="C50" s="49">
        <f ca="1">HLOOKUP(C42,$B$4:$ZZ$12,9,0)</f>
        <v>4</v>
      </c>
      <c r="D50" s="49">
        <f t="shared" ref="D50:J50" ca="1" si="11">HLOOKUP(D42,$B$4:$ZZ$12,9,0)</f>
        <v>18</v>
      </c>
      <c r="E50" s="49">
        <f t="shared" ca="1" si="11"/>
        <v>10</v>
      </c>
      <c r="F50" s="49">
        <f t="shared" ca="1" si="11"/>
        <v>13</v>
      </c>
      <c r="G50" s="49">
        <f t="shared" ca="1" si="11"/>
        <v>8</v>
      </c>
      <c r="H50" s="49">
        <f t="shared" ca="1" si="11"/>
        <v>14</v>
      </c>
      <c r="I50" s="49">
        <f t="shared" ca="1" si="11"/>
        <v>22</v>
      </c>
      <c r="J50" s="49">
        <f t="shared" ca="1" si="11"/>
        <v>9</v>
      </c>
    </row>
  </sheetData>
  <mergeCells count="9">
    <mergeCell ref="AH3:AK3"/>
    <mergeCell ref="Z3:AC3"/>
    <mergeCell ref="AD3:AG3"/>
    <mergeCell ref="B3:E3"/>
    <mergeCell ref="F3:I3"/>
    <mergeCell ref="J3:M3"/>
    <mergeCell ref="N3:Q3"/>
    <mergeCell ref="R3:U3"/>
    <mergeCell ref="V3:Y3"/>
  </mergeCells>
  <pageMargins left="0.7" right="0.7" top="0.75" bottom="0.75" header="0.3" footer="0.3"/>
  <pageSetup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C51F6-F18E-4FF3-B5EA-18E16BB47C87}">
  <sheetPr codeName="Sheet5"/>
  <dimension ref="A1:AT137"/>
  <sheetViews>
    <sheetView zoomScaleNormal="100" workbookViewId="0">
      <pane xSplit="1" topLeftCell="B1" activePane="topRight" state="frozen"/>
      <selection pane="topRight"/>
    </sheetView>
  </sheetViews>
  <sheetFormatPr defaultColWidth="9.33203125" defaultRowHeight="14.4" x14ac:dyDescent="0.3"/>
  <cols>
    <col min="1" max="1" width="103.6640625" style="8" customWidth="1"/>
    <col min="2" max="16384" width="9.33203125" style="8"/>
  </cols>
  <sheetData>
    <row r="1" spans="1:46" ht="31.8" x14ac:dyDescent="0.35">
      <c r="A1" s="19" t="s">
        <v>45</v>
      </c>
      <c r="B1" s="5"/>
      <c r="C1" s="5"/>
      <c r="D1" s="5"/>
      <c r="E1" s="5"/>
      <c r="F1" s="5"/>
      <c r="G1" s="5"/>
      <c r="H1" s="5"/>
      <c r="I1" s="5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6" ht="18" x14ac:dyDescent="0.35">
      <c r="A2" s="6" t="s">
        <v>39</v>
      </c>
      <c r="B2" s="5"/>
      <c r="C2" s="5"/>
      <c r="D2" s="5"/>
      <c r="E2" s="5"/>
      <c r="F2" s="5"/>
      <c r="G2" s="5"/>
      <c r="H2" s="5"/>
      <c r="I2" s="5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ht="15.6" x14ac:dyDescent="0.3">
      <c r="A3" s="3" t="s">
        <v>2</v>
      </c>
      <c r="B3" s="54">
        <v>2015</v>
      </c>
      <c r="C3" s="55"/>
      <c r="D3" s="55"/>
      <c r="E3" s="55"/>
      <c r="F3" s="54">
        <v>2016</v>
      </c>
      <c r="G3" s="55"/>
      <c r="H3" s="55"/>
      <c r="I3" s="55"/>
      <c r="J3" s="54">
        <v>2017</v>
      </c>
      <c r="K3" s="57"/>
      <c r="L3" s="57"/>
      <c r="M3" s="57"/>
      <c r="N3" s="57">
        <v>2018</v>
      </c>
      <c r="O3" s="57"/>
      <c r="P3" s="57"/>
      <c r="Q3" s="57"/>
      <c r="R3" s="57">
        <v>2019</v>
      </c>
      <c r="S3" s="57"/>
      <c r="T3" s="57"/>
      <c r="U3" s="57"/>
      <c r="V3" s="57">
        <v>2020</v>
      </c>
      <c r="W3" s="57"/>
      <c r="X3" s="57"/>
      <c r="Y3" s="57"/>
      <c r="Z3" s="57">
        <v>2021</v>
      </c>
      <c r="AA3" s="57"/>
      <c r="AB3" s="57"/>
      <c r="AC3" s="57"/>
      <c r="AD3" s="58">
        <v>2022</v>
      </c>
      <c r="AE3" s="58"/>
      <c r="AF3" s="58"/>
      <c r="AG3" s="58"/>
      <c r="AH3" s="51">
        <v>2023</v>
      </c>
      <c r="AI3" s="52"/>
      <c r="AJ3" s="52"/>
      <c r="AK3" s="53"/>
      <c r="AL3" s="7"/>
      <c r="AM3" s="7"/>
      <c r="AN3" s="7"/>
      <c r="AO3" s="7"/>
      <c r="AP3" s="7"/>
      <c r="AQ3" s="7"/>
      <c r="AR3" s="7"/>
      <c r="AS3" s="7"/>
      <c r="AT3" s="7"/>
    </row>
    <row r="4" spans="1:46" ht="15.6" x14ac:dyDescent="0.3">
      <c r="A4" s="3" t="s">
        <v>1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7" t="s">
        <v>19</v>
      </c>
      <c r="S4" s="7" t="s">
        <v>20</v>
      </c>
      <c r="T4" s="7" t="s">
        <v>21</v>
      </c>
      <c r="U4" s="7" t="s">
        <v>22</v>
      </c>
      <c r="V4" s="7" t="s">
        <v>23</v>
      </c>
      <c r="W4" s="7" t="s">
        <v>24</v>
      </c>
      <c r="X4" s="7" t="s">
        <v>25</v>
      </c>
      <c r="Y4" s="7" t="s">
        <v>26</v>
      </c>
      <c r="Z4" s="7" t="s">
        <v>27</v>
      </c>
      <c r="AA4" s="7" t="s">
        <v>28</v>
      </c>
      <c r="AB4" s="7" t="s">
        <v>29</v>
      </c>
      <c r="AC4" s="7" t="s">
        <v>30</v>
      </c>
      <c r="AD4" s="7" t="s">
        <v>31</v>
      </c>
      <c r="AE4" s="7" t="s">
        <v>65</v>
      </c>
      <c r="AF4" s="7" t="s">
        <v>66</v>
      </c>
      <c r="AG4" s="7" t="s">
        <v>67</v>
      </c>
      <c r="AH4" s="7" t="s">
        <v>68</v>
      </c>
      <c r="AI4" s="7" t="s">
        <v>69</v>
      </c>
      <c r="AJ4" s="7" t="s">
        <v>70</v>
      </c>
      <c r="AK4" s="7" t="s">
        <v>71</v>
      </c>
      <c r="AL4" s="7"/>
      <c r="AM4" s="7"/>
      <c r="AN4" s="7"/>
      <c r="AO4" s="7"/>
      <c r="AP4" s="7"/>
      <c r="AQ4" s="7"/>
      <c r="AR4" s="7"/>
      <c r="AS4" s="7"/>
      <c r="AT4" s="7"/>
    </row>
    <row r="5" spans="1:46" ht="15.6" x14ac:dyDescent="0.3">
      <c r="A5" s="3" t="s">
        <v>42</v>
      </c>
      <c r="B5" s="4">
        <v>5</v>
      </c>
      <c r="C5" s="4">
        <v>34</v>
      </c>
      <c r="D5" s="4">
        <v>20</v>
      </c>
      <c r="E5" s="4">
        <v>20</v>
      </c>
      <c r="F5" s="4">
        <v>3</v>
      </c>
      <c r="G5" s="4">
        <v>12</v>
      </c>
      <c r="H5" s="4">
        <v>3</v>
      </c>
      <c r="I5" s="4">
        <v>2</v>
      </c>
      <c r="J5" s="4">
        <v>5</v>
      </c>
      <c r="K5" s="4">
        <v>8</v>
      </c>
      <c r="L5" s="2">
        <v>5</v>
      </c>
      <c r="M5" s="2">
        <v>4</v>
      </c>
      <c r="N5" s="2">
        <v>2</v>
      </c>
      <c r="O5" s="2">
        <v>6</v>
      </c>
      <c r="P5" s="2">
        <v>3</v>
      </c>
      <c r="Q5" s="2">
        <v>1</v>
      </c>
      <c r="R5" s="2">
        <v>2</v>
      </c>
      <c r="S5" s="2">
        <v>3</v>
      </c>
      <c r="T5" s="2">
        <v>2</v>
      </c>
      <c r="U5" s="2">
        <v>9</v>
      </c>
      <c r="V5" s="2">
        <v>3</v>
      </c>
      <c r="W5" s="2">
        <v>6</v>
      </c>
      <c r="X5" s="2">
        <v>2</v>
      </c>
      <c r="Y5" s="2">
        <v>3</v>
      </c>
      <c r="Z5" s="2">
        <v>3</v>
      </c>
      <c r="AA5" s="2">
        <v>0</v>
      </c>
      <c r="AB5" s="2">
        <v>1</v>
      </c>
      <c r="AC5" s="2">
        <v>2</v>
      </c>
      <c r="AD5" s="2">
        <v>0</v>
      </c>
      <c r="AE5" s="2">
        <v>15</v>
      </c>
      <c r="AF5" s="2">
        <v>4</v>
      </c>
      <c r="AG5" s="2">
        <v>7</v>
      </c>
      <c r="AH5" s="2">
        <v>6</v>
      </c>
      <c r="AI5" s="2">
        <v>7</v>
      </c>
      <c r="AJ5" s="2">
        <v>11</v>
      </c>
      <c r="AK5" s="2">
        <v>4</v>
      </c>
      <c r="AL5" s="2"/>
      <c r="AM5" s="2"/>
      <c r="AN5" s="2"/>
      <c r="AO5" s="2"/>
      <c r="AP5" s="2"/>
      <c r="AQ5" s="2"/>
      <c r="AR5" s="2"/>
      <c r="AS5" s="2"/>
      <c r="AT5" s="2"/>
    </row>
    <row r="6" spans="1:46" ht="15.6" x14ac:dyDescent="0.3">
      <c r="A6" s="3" t="s">
        <v>43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2">
        <v>0</v>
      </c>
      <c r="M6" s="2">
        <v>0</v>
      </c>
      <c r="N6" s="2">
        <v>0</v>
      </c>
      <c r="O6" s="2">
        <v>1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1</v>
      </c>
      <c r="AB6" s="2">
        <v>0</v>
      </c>
      <c r="AC6" s="2">
        <v>1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/>
      <c r="AM6" s="2"/>
      <c r="AN6" s="2"/>
      <c r="AO6" s="2"/>
      <c r="AP6" s="2"/>
      <c r="AQ6" s="2"/>
      <c r="AR6" s="2"/>
      <c r="AS6" s="2"/>
      <c r="AT6" s="2"/>
    </row>
    <row r="7" spans="1:46" ht="15.6" x14ac:dyDescent="0.3">
      <c r="A7" s="3" t="s">
        <v>44</v>
      </c>
      <c r="B7" s="4">
        <v>5</v>
      </c>
      <c r="C7" s="4">
        <v>9</v>
      </c>
      <c r="D7" s="4">
        <v>4</v>
      </c>
      <c r="E7" s="4">
        <v>0</v>
      </c>
      <c r="F7" s="4">
        <v>6</v>
      </c>
      <c r="G7" s="4">
        <v>1</v>
      </c>
      <c r="H7" s="4">
        <v>4</v>
      </c>
      <c r="I7" s="4">
        <v>0</v>
      </c>
      <c r="J7" s="4">
        <v>4</v>
      </c>
      <c r="K7" s="4">
        <v>1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1</v>
      </c>
      <c r="S7" s="2">
        <v>0</v>
      </c>
      <c r="T7" s="2">
        <v>2</v>
      </c>
      <c r="U7" s="2">
        <v>2</v>
      </c>
      <c r="V7" s="2">
        <v>2</v>
      </c>
      <c r="W7" s="2">
        <v>0</v>
      </c>
      <c r="X7" s="2">
        <v>3</v>
      </c>
      <c r="Y7" s="2">
        <v>0</v>
      </c>
      <c r="Z7" s="2">
        <v>1</v>
      </c>
      <c r="AA7" s="2">
        <v>2</v>
      </c>
      <c r="AB7" s="2">
        <v>3</v>
      </c>
      <c r="AC7" s="2">
        <v>0</v>
      </c>
      <c r="AD7" s="2">
        <v>1</v>
      </c>
      <c r="AE7" s="2">
        <v>0</v>
      </c>
      <c r="AF7" s="2">
        <v>2</v>
      </c>
      <c r="AG7" s="2">
        <v>1</v>
      </c>
      <c r="AH7" s="2">
        <v>1</v>
      </c>
      <c r="AI7" s="2">
        <v>1</v>
      </c>
      <c r="AJ7" s="2">
        <v>2</v>
      </c>
      <c r="AK7" s="2">
        <v>2</v>
      </c>
      <c r="AL7" s="2"/>
      <c r="AM7" s="2"/>
      <c r="AN7" s="2"/>
      <c r="AO7" s="2"/>
      <c r="AP7" s="2"/>
      <c r="AQ7" s="2"/>
      <c r="AR7" s="2"/>
      <c r="AS7" s="2"/>
      <c r="AT7" s="2"/>
    </row>
    <row r="8" spans="1:46" ht="15.6" x14ac:dyDescent="0.3">
      <c r="A8" s="17" t="s">
        <v>0</v>
      </c>
      <c r="B8" s="34">
        <f>SUM(B5:B7)</f>
        <v>10</v>
      </c>
      <c r="C8" s="34">
        <f t="shared" ref="C8:AN8" si="0">SUM(C5:C7)</f>
        <v>43</v>
      </c>
      <c r="D8" s="34">
        <f t="shared" si="0"/>
        <v>24</v>
      </c>
      <c r="E8" s="34">
        <f t="shared" si="0"/>
        <v>20</v>
      </c>
      <c r="F8" s="34">
        <f t="shared" si="0"/>
        <v>9</v>
      </c>
      <c r="G8" s="34">
        <f t="shared" si="0"/>
        <v>13</v>
      </c>
      <c r="H8" s="34">
        <f t="shared" si="0"/>
        <v>7</v>
      </c>
      <c r="I8" s="34">
        <f t="shared" si="0"/>
        <v>2</v>
      </c>
      <c r="J8" s="34">
        <f t="shared" si="0"/>
        <v>9</v>
      </c>
      <c r="K8" s="34">
        <f t="shared" si="0"/>
        <v>9</v>
      </c>
      <c r="L8" s="34">
        <f t="shared" si="0"/>
        <v>5</v>
      </c>
      <c r="M8" s="34">
        <f t="shared" si="0"/>
        <v>4</v>
      </c>
      <c r="N8" s="34">
        <f t="shared" si="0"/>
        <v>2</v>
      </c>
      <c r="O8" s="34">
        <f t="shared" si="0"/>
        <v>7</v>
      </c>
      <c r="P8" s="34">
        <f t="shared" si="0"/>
        <v>3</v>
      </c>
      <c r="Q8" s="34">
        <f t="shared" si="0"/>
        <v>1</v>
      </c>
      <c r="R8" s="34">
        <f t="shared" si="0"/>
        <v>3</v>
      </c>
      <c r="S8" s="34">
        <f t="shared" si="0"/>
        <v>3</v>
      </c>
      <c r="T8" s="34">
        <f t="shared" si="0"/>
        <v>4</v>
      </c>
      <c r="U8" s="34">
        <f t="shared" si="0"/>
        <v>11</v>
      </c>
      <c r="V8" s="34">
        <f t="shared" si="0"/>
        <v>5</v>
      </c>
      <c r="W8" s="34">
        <f t="shared" si="0"/>
        <v>6</v>
      </c>
      <c r="X8" s="34">
        <f t="shared" si="0"/>
        <v>5</v>
      </c>
      <c r="Y8" s="34">
        <f t="shared" si="0"/>
        <v>3</v>
      </c>
      <c r="Z8" s="34">
        <f t="shared" si="0"/>
        <v>4</v>
      </c>
      <c r="AA8" s="34">
        <f t="shared" si="0"/>
        <v>3</v>
      </c>
      <c r="AB8" s="34">
        <f t="shared" si="0"/>
        <v>4</v>
      </c>
      <c r="AC8" s="34">
        <f t="shared" si="0"/>
        <v>3</v>
      </c>
      <c r="AD8" s="34">
        <f t="shared" si="0"/>
        <v>1</v>
      </c>
      <c r="AE8" s="34">
        <f t="shared" si="0"/>
        <v>15</v>
      </c>
      <c r="AF8" s="34">
        <f t="shared" si="0"/>
        <v>6</v>
      </c>
      <c r="AG8" s="34">
        <f t="shared" si="0"/>
        <v>8</v>
      </c>
      <c r="AH8" s="34">
        <f t="shared" si="0"/>
        <v>7</v>
      </c>
      <c r="AI8" s="34">
        <f t="shared" si="0"/>
        <v>8</v>
      </c>
      <c r="AJ8" s="34">
        <f t="shared" si="0"/>
        <v>13</v>
      </c>
      <c r="AK8" s="34">
        <f t="shared" si="0"/>
        <v>6</v>
      </c>
      <c r="AL8" s="34">
        <f t="shared" si="0"/>
        <v>0</v>
      </c>
      <c r="AM8" s="34">
        <f t="shared" si="0"/>
        <v>0</v>
      </c>
      <c r="AN8" s="34">
        <f t="shared" si="0"/>
        <v>0</v>
      </c>
      <c r="AO8" s="35"/>
      <c r="AP8" s="35"/>
      <c r="AQ8" s="35"/>
      <c r="AR8" s="35"/>
      <c r="AS8" s="35"/>
      <c r="AT8" s="35"/>
    </row>
    <row r="9" spans="1:46" ht="15.6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2"/>
      <c r="M9" s="12"/>
      <c r="N9" s="12"/>
      <c r="O9" s="12"/>
      <c r="P9" s="12"/>
      <c r="Q9" s="12"/>
      <c r="R9" s="12"/>
      <c r="S9" s="12"/>
      <c r="T9" s="12"/>
    </row>
    <row r="10" spans="1:46" ht="15.6" x14ac:dyDescent="0.3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2"/>
      <c r="M10" s="12"/>
      <c r="N10" s="12"/>
      <c r="O10" s="12"/>
      <c r="P10" s="12"/>
      <c r="Q10" s="12"/>
      <c r="R10" s="12"/>
      <c r="S10" s="12"/>
      <c r="T10" s="12"/>
    </row>
    <row r="11" spans="1:46" x14ac:dyDescent="0.3">
      <c r="A11" s="12"/>
      <c r="B11" s="14"/>
      <c r="C11" s="14"/>
      <c r="D11" s="14"/>
      <c r="E11" s="14"/>
      <c r="F11" s="14"/>
      <c r="G11" s="14"/>
      <c r="H11" s="14"/>
      <c r="I11" s="14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46" ht="15.6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46" ht="15.6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2"/>
      <c r="M13" s="12"/>
      <c r="N13" s="12"/>
      <c r="O13" s="12"/>
      <c r="P13" s="12"/>
      <c r="Q13" s="12"/>
      <c r="R13" s="12"/>
      <c r="S13" s="12"/>
      <c r="T13" s="12"/>
    </row>
    <row r="14" spans="1:46" ht="15.6" x14ac:dyDescent="0.3">
      <c r="A14" s="13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46" ht="15.6" x14ac:dyDescent="0.3">
      <c r="A15" s="13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46" ht="15.6" x14ac:dyDescent="0.3">
      <c r="A16" s="13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x14ac:dyDescent="0.3">
      <c r="A17" s="12"/>
      <c r="B17" s="14"/>
      <c r="C17" s="14"/>
      <c r="D17" s="14"/>
      <c r="E17" s="14"/>
      <c r="F17" s="14"/>
      <c r="G17" s="14"/>
      <c r="H17" s="14"/>
      <c r="I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5.6" x14ac:dyDescent="0.3">
      <c r="A18" s="11"/>
      <c r="B18" s="11"/>
      <c r="C18" s="11"/>
      <c r="D18" s="11"/>
      <c r="E18" s="11"/>
      <c r="F18" s="11"/>
      <c r="G18" s="11"/>
      <c r="H18" s="11"/>
      <c r="I18" s="11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15.6" x14ac:dyDescent="0.3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15.6" x14ac:dyDescent="0.3">
      <c r="A20" s="1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15.6" x14ac:dyDescent="0.3">
      <c r="A21" s="13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2"/>
      <c r="M21" s="12"/>
      <c r="N21" s="12"/>
      <c r="O21" s="12"/>
      <c r="P21" s="12"/>
      <c r="Q21" s="12"/>
      <c r="R21" s="12"/>
      <c r="S21" s="12"/>
      <c r="T21" s="12"/>
    </row>
    <row r="22" spans="1:20" x14ac:dyDescent="0.3">
      <c r="A22" s="14"/>
      <c r="B22" s="14"/>
      <c r="C22" s="14"/>
      <c r="D22" s="14"/>
      <c r="E22" s="14"/>
      <c r="F22" s="14"/>
      <c r="G22" s="14"/>
      <c r="H22" s="14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ht="15.6" x14ac:dyDescent="0.3">
      <c r="A23" s="11"/>
      <c r="B23" s="11"/>
      <c r="C23" s="11"/>
      <c r="D23" s="11"/>
      <c r="E23" s="11"/>
      <c r="F23" s="11"/>
      <c r="G23" s="11"/>
      <c r="H23" s="11"/>
      <c r="I23" s="11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5.6" x14ac:dyDescent="0.3">
      <c r="A24" s="13"/>
      <c r="B24" s="16"/>
      <c r="C24" s="16"/>
      <c r="D24" s="16"/>
      <c r="E24" s="16"/>
      <c r="F24" s="16"/>
      <c r="G24" s="16"/>
      <c r="H24" s="16"/>
      <c r="I24" s="16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ht="15.6" x14ac:dyDescent="0.3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2"/>
      <c r="M25" s="12"/>
      <c r="N25" s="12"/>
      <c r="O25" s="12"/>
      <c r="P25" s="12"/>
      <c r="Q25" s="12"/>
      <c r="R25" s="12"/>
      <c r="S25" s="12"/>
      <c r="T25" s="12"/>
    </row>
    <row r="26" spans="1:20" x14ac:dyDescent="0.3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x14ac:dyDescent="0.3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x14ac:dyDescent="0.3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 x14ac:dyDescent="0.3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0" x14ac:dyDescent="0.3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0" x14ac:dyDescent="0.3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 x14ac:dyDescent="0.3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 x14ac:dyDescent="0.3">
      <c r="A33" s="12"/>
      <c r="B33"/>
      <c r="C33"/>
      <c r="D33"/>
      <c r="E33"/>
      <c r="F33"/>
      <c r="G33"/>
      <c r="H33"/>
      <c r="I33"/>
      <c r="J33" s="40">
        <f ca="1">TODAY()</f>
        <v>45321</v>
      </c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x14ac:dyDescent="0.3">
      <c r="A34" s="12"/>
      <c r="B34"/>
      <c r="C34"/>
      <c r="D34"/>
      <c r="E34"/>
      <c r="F34"/>
      <c r="G34"/>
      <c r="H34"/>
      <c r="I34"/>
      <c r="J34" s="40">
        <f ca="1">DATE(YEAR(J33),FLOOR(MONTH(J33)-1,3)+1,1)</f>
        <v>45292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x14ac:dyDescent="0.3">
      <c r="A35" s="12"/>
      <c r="B35" s="43"/>
      <c r="C35" s="42">
        <f t="shared" ref="C35:H35" ca="1" si="1">D35-90</f>
        <v>44572</v>
      </c>
      <c r="D35" s="42">
        <f t="shared" ca="1" si="1"/>
        <v>44662</v>
      </c>
      <c r="E35" s="42">
        <f t="shared" ca="1" si="1"/>
        <v>44752</v>
      </c>
      <c r="F35" s="42">
        <f t="shared" ca="1" si="1"/>
        <v>44842</v>
      </c>
      <c r="G35" s="42">
        <f t="shared" ca="1" si="1"/>
        <v>44932</v>
      </c>
      <c r="H35" s="42">
        <f t="shared" ca="1" si="1"/>
        <v>45022</v>
      </c>
      <c r="I35" s="42">
        <f ca="1">J35-90</f>
        <v>45112</v>
      </c>
      <c r="J35" s="42">
        <f ca="1">J34-90</f>
        <v>45202</v>
      </c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x14ac:dyDescent="0.3">
      <c r="A36" s="12"/>
      <c r="B36" s="43"/>
      <c r="C36" s="43" t="str">
        <f ca="1">TEXT(C35,"yyyy")</f>
        <v>2022</v>
      </c>
      <c r="D36" s="43" t="str">
        <f t="shared" ref="D36:J36" ca="1" si="2">TEXT(D35,"yyyy")</f>
        <v>2022</v>
      </c>
      <c r="E36" s="43" t="str">
        <f t="shared" ca="1" si="2"/>
        <v>2022</v>
      </c>
      <c r="F36" s="43" t="str">
        <f t="shared" ca="1" si="2"/>
        <v>2022</v>
      </c>
      <c r="G36" s="43" t="str">
        <f t="shared" ca="1" si="2"/>
        <v>2023</v>
      </c>
      <c r="H36" s="43" t="str">
        <f t="shared" ca="1" si="2"/>
        <v>2023</v>
      </c>
      <c r="I36" s="43" t="str">
        <f t="shared" ca="1" si="2"/>
        <v>2023</v>
      </c>
      <c r="J36" s="43" t="str">
        <f t="shared" ca="1" si="2"/>
        <v>2023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 x14ac:dyDescent="0.3">
      <c r="A37" s="12"/>
      <c r="B37" s="44" t="s">
        <v>1</v>
      </c>
      <c r="C37" s="43" t="str">
        <f ca="1">"Q"&amp;ROUNDUP(MONTH(C35)/3,0)&amp;" "&amp;C36</f>
        <v>Q1 2022</v>
      </c>
      <c r="D37" s="43" t="str">
        <f t="shared" ref="D37:J37" ca="1" si="3">"Q"&amp;ROUNDUP(MONTH(D35)/3,0)&amp;" "&amp;D36</f>
        <v>Q2 2022</v>
      </c>
      <c r="E37" s="43" t="str">
        <f t="shared" ca="1" si="3"/>
        <v>Q3 2022</v>
      </c>
      <c r="F37" s="43" t="str">
        <f t="shared" ca="1" si="3"/>
        <v>Q4 2022</v>
      </c>
      <c r="G37" s="43" t="str">
        <f t="shared" ca="1" si="3"/>
        <v>Q1 2023</v>
      </c>
      <c r="H37" s="43" t="str">
        <f t="shared" ca="1" si="3"/>
        <v>Q2 2023</v>
      </c>
      <c r="I37" s="43" t="str">
        <f t="shared" ca="1" si="3"/>
        <v>Q3 2023</v>
      </c>
      <c r="J37" s="43" t="str">
        <f t="shared" ca="1" si="3"/>
        <v>Q4 2023</v>
      </c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0" x14ac:dyDescent="0.3">
      <c r="A38" s="12"/>
      <c r="B38" s="44" t="s">
        <v>42</v>
      </c>
      <c r="C38" s="43">
        <f ca="1">HLOOKUP(C37,$B$4:$ZZ$12,2,0)</f>
        <v>0</v>
      </c>
      <c r="D38" s="43">
        <f t="shared" ref="D38:J38" ca="1" si="4">HLOOKUP(D37,$B$4:$ZZ$12,2,0)</f>
        <v>15</v>
      </c>
      <c r="E38" s="43">
        <f t="shared" ca="1" si="4"/>
        <v>4</v>
      </c>
      <c r="F38" s="43">
        <f t="shared" ca="1" si="4"/>
        <v>7</v>
      </c>
      <c r="G38" s="43">
        <f t="shared" ca="1" si="4"/>
        <v>6</v>
      </c>
      <c r="H38" s="43">
        <f t="shared" ca="1" si="4"/>
        <v>7</v>
      </c>
      <c r="I38" s="43">
        <f t="shared" ca="1" si="4"/>
        <v>11</v>
      </c>
      <c r="J38" s="43">
        <f t="shared" ca="1" si="4"/>
        <v>4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0" x14ac:dyDescent="0.3">
      <c r="A39" s="12"/>
      <c r="B39" s="44" t="s">
        <v>43</v>
      </c>
      <c r="C39" s="43">
        <f ca="1">HLOOKUP(C37,$B$4:$ZZ$12,3,0)</f>
        <v>0</v>
      </c>
      <c r="D39" s="43">
        <f t="shared" ref="D39:J39" ca="1" si="5">HLOOKUP(D37,$B$4:$ZZ$12,3,0)</f>
        <v>0</v>
      </c>
      <c r="E39" s="43">
        <f t="shared" ca="1" si="5"/>
        <v>0</v>
      </c>
      <c r="F39" s="43">
        <f t="shared" ca="1" si="5"/>
        <v>0</v>
      </c>
      <c r="G39" s="43">
        <f t="shared" ca="1" si="5"/>
        <v>0</v>
      </c>
      <c r="H39" s="43">
        <f t="shared" ca="1" si="5"/>
        <v>0</v>
      </c>
      <c r="I39" s="43">
        <f t="shared" ca="1" si="5"/>
        <v>0</v>
      </c>
      <c r="J39" s="43">
        <f t="shared" ca="1" si="5"/>
        <v>0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0" x14ac:dyDescent="0.3">
      <c r="A40" s="12"/>
      <c r="B40" s="44" t="s">
        <v>44</v>
      </c>
      <c r="C40" s="43">
        <f ca="1">HLOOKUP(C37,$B$4:$ZZ$12,4,0)</f>
        <v>1</v>
      </c>
      <c r="D40" s="43">
        <f t="shared" ref="D40:J40" ca="1" si="6">HLOOKUP(D37,$B$4:$ZZ$12,4,0)</f>
        <v>0</v>
      </c>
      <c r="E40" s="43">
        <f t="shared" ca="1" si="6"/>
        <v>2</v>
      </c>
      <c r="F40" s="43">
        <f t="shared" ca="1" si="6"/>
        <v>1</v>
      </c>
      <c r="G40" s="43">
        <f t="shared" ca="1" si="6"/>
        <v>1</v>
      </c>
      <c r="H40" s="43">
        <f t="shared" ca="1" si="6"/>
        <v>1</v>
      </c>
      <c r="I40" s="43">
        <f t="shared" ca="1" si="6"/>
        <v>2</v>
      </c>
      <c r="J40" s="43">
        <f t="shared" ca="1" si="6"/>
        <v>2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:20" ht="15.6" x14ac:dyDescent="0.3">
      <c r="A41" s="12"/>
      <c r="B41" s="17" t="s">
        <v>0</v>
      </c>
      <c r="C41" s="43">
        <f ca="1">HLOOKUP(C37,$B$4:$ZZ$12,5,0)</f>
        <v>1</v>
      </c>
      <c r="D41" s="43">
        <f t="shared" ref="D41:J41" ca="1" si="7">HLOOKUP(D37,$B$4:$ZZ$12,5,0)</f>
        <v>15</v>
      </c>
      <c r="E41" s="43">
        <f t="shared" ca="1" si="7"/>
        <v>6</v>
      </c>
      <c r="F41" s="43">
        <f t="shared" ca="1" si="7"/>
        <v>8</v>
      </c>
      <c r="G41" s="43">
        <f t="shared" ca="1" si="7"/>
        <v>7</v>
      </c>
      <c r="H41" s="43">
        <f t="shared" ca="1" si="7"/>
        <v>8</v>
      </c>
      <c r="I41" s="43">
        <f t="shared" ca="1" si="7"/>
        <v>13</v>
      </c>
      <c r="J41" s="43">
        <f t="shared" ca="1" si="7"/>
        <v>6</v>
      </c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0" x14ac:dyDescent="0.3">
      <c r="A42" s="12"/>
      <c r="B42" s="44"/>
      <c r="C42" s="43"/>
      <c r="D42" s="43"/>
      <c r="E42" s="43"/>
      <c r="F42" s="43"/>
      <c r="G42" s="43"/>
      <c r="H42" s="43"/>
      <c r="I42" s="43"/>
      <c r="J42" s="43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:20" x14ac:dyDescent="0.3">
      <c r="A43" s="12"/>
      <c r="B43" s="44"/>
      <c r="C43" s="43"/>
      <c r="D43" s="43"/>
      <c r="E43" s="43"/>
      <c r="F43" s="43"/>
      <c r="G43" s="43"/>
      <c r="H43" s="43"/>
      <c r="I43" s="43"/>
      <c r="J43" s="43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0" x14ac:dyDescent="0.3">
      <c r="A44" s="12"/>
      <c r="B44" s="44"/>
      <c r="C44" s="43"/>
      <c r="D44" s="43"/>
      <c r="E44" s="43"/>
      <c r="F44" s="43"/>
      <c r="G44" s="43"/>
      <c r="H44" s="43"/>
      <c r="I44" s="43"/>
      <c r="J44" s="43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0" x14ac:dyDescent="0.3">
      <c r="A45" s="12"/>
      <c r="B45" s="45"/>
      <c r="C45" s="43"/>
      <c r="D45" s="43"/>
      <c r="E45" s="43"/>
      <c r="F45" s="43"/>
      <c r="G45" s="43"/>
      <c r="H45" s="43"/>
      <c r="I45" s="43"/>
      <c r="J45" s="43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20" x14ac:dyDescent="0.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0" x14ac:dyDescent="0.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 x14ac:dyDescent="0.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0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1:20" x14ac:dyDescent="0.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1:20" x14ac:dyDescent="0.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1:20" x14ac:dyDescent="0.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1:20" x14ac:dyDescent="0.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0" x14ac:dyDescent="0.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0" x14ac:dyDescent="0.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1:20" x14ac:dyDescent="0.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1:20" ht="15.6" x14ac:dyDescent="0.3">
      <c r="A58" s="13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1:20" x14ac:dyDescent="0.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1:20" ht="15.6" x14ac:dyDescent="0.3">
      <c r="A60" s="13"/>
      <c r="B60" s="16"/>
      <c r="C60" s="16"/>
      <c r="D60" s="16"/>
      <c r="E60" s="16"/>
      <c r="F60" s="16"/>
      <c r="G60" s="16"/>
      <c r="H60" s="16"/>
      <c r="I60" s="16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1:20" ht="15.6" x14ac:dyDescent="0.3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2"/>
      <c r="M61" s="12"/>
      <c r="N61" s="12"/>
      <c r="O61" s="12"/>
      <c r="P61" s="12"/>
      <c r="Q61" s="12"/>
      <c r="R61" s="12"/>
      <c r="S61" s="12"/>
      <c r="T61" s="12"/>
    </row>
    <row r="62" spans="1:20" ht="15.6" x14ac:dyDescent="0.3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2"/>
      <c r="M62" s="12"/>
      <c r="N62" s="12"/>
      <c r="O62" s="12"/>
      <c r="P62" s="12"/>
      <c r="Q62" s="12"/>
      <c r="R62" s="12"/>
      <c r="S62" s="12"/>
      <c r="T62" s="12"/>
    </row>
    <row r="63" spans="1:20" ht="15.6" x14ac:dyDescent="0.3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2"/>
      <c r="M63" s="12"/>
      <c r="N63" s="12"/>
      <c r="O63" s="12"/>
      <c r="P63" s="12"/>
      <c r="Q63" s="12"/>
      <c r="R63" s="12"/>
      <c r="S63" s="12"/>
      <c r="T63" s="12"/>
    </row>
    <row r="64" spans="1:20" x14ac:dyDescent="0.3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1:20" x14ac:dyDescent="0.3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1:20" x14ac:dyDescent="0.3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1:20" x14ac:dyDescent="0.3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1:20" x14ac:dyDescent="0.3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1:20" x14ac:dyDescent="0.3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</row>
    <row r="70" spans="1:20" x14ac:dyDescent="0.3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1:20" x14ac:dyDescent="0.3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1:20" x14ac:dyDescent="0.3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1:20" x14ac:dyDescent="0.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x14ac:dyDescent="0.3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x14ac:dyDescent="0.3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84" spans="1:11" ht="15.6" x14ac:dyDescent="0.3">
      <c r="A84" s="9"/>
    </row>
    <row r="86" spans="1:11" x14ac:dyDescent="0.3"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x14ac:dyDescent="0.3"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x14ac:dyDescent="0.3"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 x14ac:dyDescent="0.3"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x14ac:dyDescent="0.3"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x14ac:dyDescent="0.3"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x14ac:dyDescent="0.3"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1:11" x14ac:dyDescent="0.3"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1:11" x14ac:dyDescent="0.3"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1:11" x14ac:dyDescent="0.3"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1:11" x14ac:dyDescent="0.3">
      <c r="B96" s="10"/>
      <c r="C96" s="10"/>
      <c r="D96" s="10"/>
      <c r="E96" s="10"/>
      <c r="F96" s="10"/>
      <c r="G96" s="10"/>
      <c r="H96" s="10"/>
      <c r="I96" s="10"/>
      <c r="J96" s="10"/>
      <c r="K96" s="10"/>
    </row>
    <row r="97" spans="2:11" x14ac:dyDescent="0.3"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 spans="2:11" x14ac:dyDescent="0.3"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2:11" x14ac:dyDescent="0.3"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2:11" x14ac:dyDescent="0.3"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2:11" x14ac:dyDescent="0.3"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2:11" x14ac:dyDescent="0.3"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2:11" x14ac:dyDescent="0.3"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2:11" x14ac:dyDescent="0.3"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2:11" x14ac:dyDescent="0.3"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2:11" x14ac:dyDescent="0.3"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2:11" x14ac:dyDescent="0.3"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2:11" x14ac:dyDescent="0.3"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2:11" x14ac:dyDescent="0.3"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2:11" x14ac:dyDescent="0.3">
      <c r="B110" s="10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2:11" x14ac:dyDescent="0.3"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2:11" x14ac:dyDescent="0.3"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2:11" x14ac:dyDescent="0.3"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2:11" x14ac:dyDescent="0.3"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2:11" x14ac:dyDescent="0.3"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2:11" x14ac:dyDescent="0.3"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2:11" x14ac:dyDescent="0.3">
      <c r="B117" s="10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2:11" x14ac:dyDescent="0.3">
      <c r="B118" s="10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2:11" x14ac:dyDescent="0.3">
      <c r="B119" s="10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2:11" x14ac:dyDescent="0.3">
      <c r="B120" s="10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2:11" x14ac:dyDescent="0.3">
      <c r="B121" s="10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2:11" x14ac:dyDescent="0.3">
      <c r="B122" s="10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2:11" x14ac:dyDescent="0.3">
      <c r="B123" s="10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2:11" x14ac:dyDescent="0.3">
      <c r="B124" s="10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2:11" x14ac:dyDescent="0.3">
      <c r="B125" s="10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2:11" x14ac:dyDescent="0.3">
      <c r="B126" s="10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2:11" x14ac:dyDescent="0.3">
      <c r="B127" s="10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2:11" x14ac:dyDescent="0.3">
      <c r="B128" s="10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x14ac:dyDescent="0.3">
      <c r="B129" s="10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x14ac:dyDescent="0.3">
      <c r="B130" s="10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x14ac:dyDescent="0.3">
      <c r="B131" s="10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x14ac:dyDescent="0.3">
      <c r="B132" s="10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x14ac:dyDescent="0.3">
      <c r="B133" s="10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x14ac:dyDescent="0.3">
      <c r="B134" s="10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x14ac:dyDescent="0.3">
      <c r="B135" s="10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x14ac:dyDescent="0.3">
      <c r="B136" s="10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15.6" x14ac:dyDescent="0.3">
      <c r="A137" s="9"/>
      <c r="B137" s="10"/>
      <c r="C137" s="10"/>
      <c r="D137" s="10"/>
      <c r="E137" s="10"/>
      <c r="F137" s="10"/>
      <c r="G137" s="10"/>
      <c r="H137" s="10"/>
      <c r="I137" s="10"/>
      <c r="J137" s="10"/>
      <c r="K137" s="10"/>
    </row>
  </sheetData>
  <mergeCells count="9">
    <mergeCell ref="AH3:AK3"/>
    <mergeCell ref="B3:E3"/>
    <mergeCell ref="F3:I3"/>
    <mergeCell ref="AD3:AG3"/>
    <mergeCell ref="J3:M3"/>
    <mergeCell ref="N3:Q3"/>
    <mergeCell ref="R3:U3"/>
    <mergeCell ref="V3:Y3"/>
    <mergeCell ref="Z3:AC3"/>
  </mergeCells>
  <conditionalFormatting sqref="A27:A57">
    <cfRule type="duplicateValues" dxfId="0" priority="1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8C6FA-1638-42B0-868D-7A8AB550A48D}">
  <dimension ref="A1:AT41"/>
  <sheetViews>
    <sheetView zoomScaleNormal="100" workbookViewId="0">
      <pane xSplit="1" topLeftCell="B1" activePane="topRight" state="frozen"/>
      <selection pane="topRight"/>
    </sheetView>
  </sheetViews>
  <sheetFormatPr defaultRowHeight="14.4" x14ac:dyDescent="0.3"/>
  <cols>
    <col min="1" max="1" width="103.6640625" customWidth="1"/>
    <col min="2" max="11" width="8.6640625" bestFit="1" customWidth="1"/>
    <col min="12" max="30" width="7.6640625" bestFit="1" customWidth="1"/>
  </cols>
  <sheetData>
    <row r="1" spans="1:46" ht="31.8" x14ac:dyDescent="0.35">
      <c r="A1" s="19" t="s">
        <v>45</v>
      </c>
      <c r="B1" s="5"/>
      <c r="C1" s="5"/>
      <c r="D1" s="5"/>
      <c r="E1" s="5"/>
      <c r="F1" s="5"/>
      <c r="G1" s="5"/>
      <c r="H1" s="5"/>
      <c r="I1" s="5"/>
    </row>
    <row r="2" spans="1:46" ht="18" x14ac:dyDescent="0.35">
      <c r="A2" s="6" t="s">
        <v>48</v>
      </c>
      <c r="B2" s="5"/>
      <c r="C2" s="5"/>
      <c r="D2" s="5"/>
      <c r="E2" s="5"/>
      <c r="F2" s="5"/>
      <c r="G2" s="5"/>
      <c r="H2" s="5"/>
      <c r="I2" s="5"/>
    </row>
    <row r="3" spans="1:46" ht="15.6" x14ac:dyDescent="0.3">
      <c r="A3" s="3" t="s">
        <v>2</v>
      </c>
      <c r="B3" s="54">
        <v>2015</v>
      </c>
      <c r="C3" s="55"/>
      <c r="D3" s="55"/>
      <c r="E3" s="55"/>
      <c r="F3" s="54">
        <v>2016</v>
      </c>
      <c r="G3" s="55"/>
      <c r="H3" s="55"/>
      <c r="I3" s="55"/>
      <c r="J3" s="54">
        <v>2017</v>
      </c>
      <c r="K3" s="57"/>
      <c r="L3" s="57"/>
      <c r="M3" s="57"/>
      <c r="N3" s="57">
        <v>2018</v>
      </c>
      <c r="O3" s="57"/>
      <c r="P3" s="57"/>
      <c r="Q3" s="57"/>
      <c r="R3" s="57">
        <v>2019</v>
      </c>
      <c r="S3" s="57"/>
      <c r="T3" s="57"/>
      <c r="U3" s="57"/>
      <c r="V3" s="57">
        <v>2020</v>
      </c>
      <c r="W3" s="57"/>
      <c r="X3" s="57"/>
      <c r="Y3" s="57"/>
      <c r="Z3" s="57">
        <v>2021</v>
      </c>
      <c r="AA3" s="57"/>
      <c r="AB3" s="57"/>
      <c r="AC3" s="57"/>
      <c r="AD3" s="58">
        <v>2022</v>
      </c>
      <c r="AE3" s="58"/>
      <c r="AF3" s="58"/>
      <c r="AG3" s="58"/>
      <c r="AH3" s="51">
        <v>2023</v>
      </c>
      <c r="AI3" s="52"/>
      <c r="AJ3" s="52"/>
      <c r="AK3" s="53"/>
      <c r="AL3" s="7"/>
      <c r="AM3" s="7"/>
      <c r="AN3" s="7"/>
      <c r="AO3" s="7"/>
      <c r="AP3" s="7"/>
      <c r="AQ3" s="7"/>
      <c r="AR3" s="7"/>
      <c r="AS3" s="7"/>
      <c r="AT3" s="7"/>
    </row>
    <row r="4" spans="1:46" ht="15.6" x14ac:dyDescent="0.3">
      <c r="A4" s="3" t="s">
        <v>1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7" t="s">
        <v>19</v>
      </c>
      <c r="S4" s="7" t="s">
        <v>20</v>
      </c>
      <c r="T4" s="7" t="s">
        <v>21</v>
      </c>
      <c r="U4" s="7" t="s">
        <v>22</v>
      </c>
      <c r="V4" s="7" t="s">
        <v>23</v>
      </c>
      <c r="W4" s="7" t="s">
        <v>24</v>
      </c>
      <c r="X4" s="7" t="s">
        <v>25</v>
      </c>
      <c r="Y4" s="7" t="s">
        <v>26</v>
      </c>
      <c r="Z4" s="7" t="s">
        <v>27</v>
      </c>
      <c r="AA4" s="7" t="s">
        <v>28</v>
      </c>
      <c r="AB4" s="7" t="s">
        <v>29</v>
      </c>
      <c r="AC4" s="7" t="s">
        <v>30</v>
      </c>
      <c r="AD4" s="7" t="s">
        <v>31</v>
      </c>
      <c r="AE4" s="7" t="s">
        <v>65</v>
      </c>
      <c r="AF4" s="7" t="s">
        <v>66</v>
      </c>
      <c r="AG4" s="7" t="s">
        <v>67</v>
      </c>
      <c r="AH4" s="7" t="s">
        <v>68</v>
      </c>
      <c r="AI4" s="7" t="s">
        <v>69</v>
      </c>
      <c r="AJ4" s="7" t="s">
        <v>70</v>
      </c>
      <c r="AK4" s="7" t="s">
        <v>71</v>
      </c>
      <c r="AL4" s="7"/>
      <c r="AM4" s="7"/>
      <c r="AN4" s="7"/>
      <c r="AO4" s="7"/>
      <c r="AP4" s="7"/>
      <c r="AQ4" s="7"/>
      <c r="AR4" s="7"/>
      <c r="AS4" s="7"/>
      <c r="AT4" s="7"/>
    </row>
    <row r="5" spans="1:46" ht="15.6" x14ac:dyDescent="0.3">
      <c r="A5" s="3" t="s">
        <v>42</v>
      </c>
      <c r="B5" s="4">
        <v>2</v>
      </c>
      <c r="C5" s="4">
        <v>3</v>
      </c>
      <c r="D5" s="4">
        <v>0</v>
      </c>
      <c r="E5" s="4">
        <v>5</v>
      </c>
      <c r="F5" s="4">
        <v>4</v>
      </c>
      <c r="G5" s="4">
        <v>6</v>
      </c>
      <c r="H5" s="4">
        <v>0</v>
      </c>
      <c r="I5" s="4">
        <v>0</v>
      </c>
      <c r="J5" s="4">
        <v>2</v>
      </c>
      <c r="K5" s="4">
        <v>0</v>
      </c>
      <c r="L5" s="2">
        <v>0</v>
      </c>
      <c r="M5" s="2">
        <v>0</v>
      </c>
      <c r="N5" s="2">
        <v>3</v>
      </c>
      <c r="O5" s="2">
        <v>0</v>
      </c>
      <c r="P5" s="2">
        <v>1</v>
      </c>
      <c r="Q5" s="2">
        <v>0</v>
      </c>
      <c r="R5" s="2">
        <v>0</v>
      </c>
      <c r="S5" s="2">
        <v>1</v>
      </c>
      <c r="T5" s="2">
        <v>1</v>
      </c>
      <c r="U5" s="2">
        <v>0</v>
      </c>
      <c r="V5" s="2">
        <v>1</v>
      </c>
      <c r="W5" s="2">
        <v>1</v>
      </c>
      <c r="X5" s="2">
        <v>2</v>
      </c>
      <c r="Y5" s="2">
        <v>3</v>
      </c>
      <c r="Z5" s="2">
        <v>2</v>
      </c>
      <c r="AA5" s="2">
        <v>2</v>
      </c>
      <c r="AB5" s="2">
        <v>1</v>
      </c>
      <c r="AC5" s="2">
        <v>1</v>
      </c>
      <c r="AD5" s="2">
        <v>1</v>
      </c>
      <c r="AE5" s="2">
        <v>2</v>
      </c>
      <c r="AF5" s="2">
        <v>3</v>
      </c>
      <c r="AG5" s="2">
        <v>2</v>
      </c>
      <c r="AH5" s="2">
        <v>1</v>
      </c>
      <c r="AI5" s="2">
        <v>1</v>
      </c>
      <c r="AJ5" s="2">
        <v>6</v>
      </c>
      <c r="AK5" s="2">
        <v>3</v>
      </c>
      <c r="AL5" s="2"/>
      <c r="AM5" s="2"/>
      <c r="AN5" s="2"/>
      <c r="AO5" s="2"/>
      <c r="AP5" s="2"/>
      <c r="AQ5" s="2"/>
      <c r="AR5" s="2"/>
      <c r="AS5" s="2"/>
      <c r="AT5" s="2"/>
    </row>
    <row r="6" spans="1:46" ht="15.6" x14ac:dyDescent="0.3">
      <c r="A6" s="3" t="s">
        <v>43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1</v>
      </c>
      <c r="I6" s="4">
        <v>0</v>
      </c>
      <c r="J6" s="4">
        <v>0</v>
      </c>
      <c r="K6" s="4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/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/>
      <c r="AM6" s="2"/>
      <c r="AN6" s="2"/>
      <c r="AO6" s="2"/>
      <c r="AP6" s="2"/>
      <c r="AQ6" s="2"/>
      <c r="AR6" s="2"/>
      <c r="AS6" s="2"/>
      <c r="AT6" s="2"/>
    </row>
    <row r="7" spans="1:46" ht="15.6" x14ac:dyDescent="0.3">
      <c r="A7" s="3" t="s">
        <v>44</v>
      </c>
      <c r="B7" s="4">
        <v>2</v>
      </c>
      <c r="C7" s="4">
        <v>0</v>
      </c>
      <c r="D7" s="4">
        <v>1</v>
      </c>
      <c r="E7" s="4">
        <v>0</v>
      </c>
      <c r="F7" s="4">
        <v>2</v>
      </c>
      <c r="G7" s="4">
        <v>0</v>
      </c>
      <c r="H7" s="4">
        <v>0</v>
      </c>
      <c r="I7" s="4">
        <v>1</v>
      </c>
      <c r="J7" s="4">
        <v>1</v>
      </c>
      <c r="K7" s="4">
        <v>1</v>
      </c>
      <c r="L7" s="2">
        <v>1</v>
      </c>
      <c r="M7" s="2">
        <v>0</v>
      </c>
      <c r="N7" s="2">
        <v>0</v>
      </c>
      <c r="O7" s="2">
        <v>1</v>
      </c>
      <c r="P7" s="2">
        <v>0</v>
      </c>
      <c r="Q7" s="2">
        <v>1</v>
      </c>
      <c r="R7" s="2">
        <v>1</v>
      </c>
      <c r="S7" s="2">
        <v>0</v>
      </c>
      <c r="T7" s="2">
        <v>1</v>
      </c>
      <c r="U7" s="2">
        <v>0</v>
      </c>
      <c r="V7" s="2">
        <v>2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1</v>
      </c>
      <c r="AJ7" s="2">
        <v>1</v>
      </c>
      <c r="AK7" s="2">
        <v>0</v>
      </c>
      <c r="AL7" s="2"/>
      <c r="AM7" s="2"/>
      <c r="AN7" s="2"/>
      <c r="AO7" s="2"/>
      <c r="AP7" s="2"/>
      <c r="AQ7" s="2"/>
      <c r="AR7" s="2"/>
      <c r="AS7" s="2"/>
      <c r="AT7" s="2"/>
    </row>
    <row r="8" spans="1:46" ht="15.6" x14ac:dyDescent="0.3">
      <c r="A8" s="17" t="s">
        <v>0</v>
      </c>
      <c r="B8" s="34">
        <f>SUM(B5:B7)</f>
        <v>4</v>
      </c>
      <c r="C8" s="34">
        <f t="shared" ref="C8:AM8" si="0">SUM(C5:C7)</f>
        <v>3</v>
      </c>
      <c r="D8" s="34">
        <f t="shared" si="0"/>
        <v>1</v>
      </c>
      <c r="E8" s="34">
        <f t="shared" si="0"/>
        <v>5</v>
      </c>
      <c r="F8" s="34">
        <f t="shared" si="0"/>
        <v>6</v>
      </c>
      <c r="G8" s="34">
        <f t="shared" si="0"/>
        <v>6</v>
      </c>
      <c r="H8" s="34">
        <f t="shared" si="0"/>
        <v>1</v>
      </c>
      <c r="I8" s="34">
        <f t="shared" si="0"/>
        <v>1</v>
      </c>
      <c r="J8" s="34">
        <f t="shared" si="0"/>
        <v>3</v>
      </c>
      <c r="K8" s="34">
        <f t="shared" si="0"/>
        <v>1</v>
      </c>
      <c r="L8" s="34">
        <f t="shared" si="0"/>
        <v>1</v>
      </c>
      <c r="M8" s="34">
        <f t="shared" si="0"/>
        <v>0</v>
      </c>
      <c r="N8" s="34">
        <f t="shared" si="0"/>
        <v>3</v>
      </c>
      <c r="O8" s="34">
        <f t="shared" si="0"/>
        <v>1</v>
      </c>
      <c r="P8" s="34">
        <f t="shared" si="0"/>
        <v>1</v>
      </c>
      <c r="Q8" s="34">
        <f t="shared" si="0"/>
        <v>1</v>
      </c>
      <c r="R8" s="34">
        <f t="shared" si="0"/>
        <v>1</v>
      </c>
      <c r="S8" s="34">
        <f t="shared" si="0"/>
        <v>1</v>
      </c>
      <c r="T8" s="34">
        <f t="shared" si="0"/>
        <v>2</v>
      </c>
      <c r="U8" s="34">
        <f t="shared" si="0"/>
        <v>0</v>
      </c>
      <c r="V8" s="34">
        <f t="shared" si="0"/>
        <v>3</v>
      </c>
      <c r="W8" s="34">
        <f>SUM(W5:W7)</f>
        <v>1</v>
      </c>
      <c r="X8" s="34">
        <f t="shared" si="0"/>
        <v>2</v>
      </c>
      <c r="Y8" s="34">
        <f t="shared" si="0"/>
        <v>3</v>
      </c>
      <c r="Z8" s="34">
        <f t="shared" si="0"/>
        <v>2</v>
      </c>
      <c r="AA8" s="34">
        <f t="shared" si="0"/>
        <v>2</v>
      </c>
      <c r="AB8" s="34">
        <f t="shared" si="0"/>
        <v>1</v>
      </c>
      <c r="AC8" s="34">
        <f t="shared" si="0"/>
        <v>1</v>
      </c>
      <c r="AD8" s="34">
        <f t="shared" si="0"/>
        <v>1</v>
      </c>
      <c r="AE8" s="34">
        <f t="shared" si="0"/>
        <v>2</v>
      </c>
      <c r="AF8" s="34">
        <f t="shared" si="0"/>
        <v>3</v>
      </c>
      <c r="AG8" s="34">
        <f t="shared" si="0"/>
        <v>2</v>
      </c>
      <c r="AH8" s="34">
        <f t="shared" si="0"/>
        <v>1</v>
      </c>
      <c r="AI8" s="34">
        <f t="shared" si="0"/>
        <v>2</v>
      </c>
      <c r="AJ8" s="34">
        <f t="shared" si="0"/>
        <v>7</v>
      </c>
      <c r="AK8" s="34">
        <f t="shared" si="0"/>
        <v>3</v>
      </c>
      <c r="AL8" s="34">
        <f t="shared" si="0"/>
        <v>0</v>
      </c>
      <c r="AM8" s="34">
        <f t="shared" si="0"/>
        <v>0</v>
      </c>
      <c r="AN8" s="35"/>
      <c r="AO8" s="35"/>
      <c r="AP8" s="35"/>
      <c r="AQ8" s="35"/>
      <c r="AR8" s="35"/>
      <c r="AS8" s="35"/>
      <c r="AT8" s="35"/>
    </row>
    <row r="33" spans="2:10" x14ac:dyDescent="0.3">
      <c r="J33" s="40">
        <f ca="1">TODAY()</f>
        <v>45321</v>
      </c>
    </row>
    <row r="34" spans="2:10" x14ac:dyDescent="0.3">
      <c r="J34" s="40">
        <f ca="1">DATE(YEAR(J33),FLOOR(MONTH(J33)-1,3)+1,1)</f>
        <v>45292</v>
      </c>
    </row>
    <row r="35" spans="2:10" x14ac:dyDescent="0.3">
      <c r="B35" s="43"/>
      <c r="C35" s="42">
        <f t="shared" ref="C35:H35" ca="1" si="1">D35-90</f>
        <v>44572</v>
      </c>
      <c r="D35" s="42">
        <f t="shared" ca="1" si="1"/>
        <v>44662</v>
      </c>
      <c r="E35" s="42">
        <f t="shared" ca="1" si="1"/>
        <v>44752</v>
      </c>
      <c r="F35" s="42">
        <f t="shared" ca="1" si="1"/>
        <v>44842</v>
      </c>
      <c r="G35" s="42">
        <f t="shared" ca="1" si="1"/>
        <v>44932</v>
      </c>
      <c r="H35" s="42">
        <f t="shared" ca="1" si="1"/>
        <v>45022</v>
      </c>
      <c r="I35" s="42">
        <f ca="1">J35-90</f>
        <v>45112</v>
      </c>
      <c r="J35" s="42">
        <f ca="1">J34-90</f>
        <v>45202</v>
      </c>
    </row>
    <row r="36" spans="2:10" x14ac:dyDescent="0.3">
      <c r="B36" s="43"/>
      <c r="C36" s="43" t="str">
        <f ca="1">TEXT(C35,"yyyy")</f>
        <v>2022</v>
      </c>
      <c r="D36" s="43" t="str">
        <f t="shared" ref="D36:J36" ca="1" si="2">TEXT(D35,"yyyy")</f>
        <v>2022</v>
      </c>
      <c r="E36" s="43" t="str">
        <f t="shared" ca="1" si="2"/>
        <v>2022</v>
      </c>
      <c r="F36" s="43" t="str">
        <f t="shared" ca="1" si="2"/>
        <v>2022</v>
      </c>
      <c r="G36" s="43" t="str">
        <f t="shared" ca="1" si="2"/>
        <v>2023</v>
      </c>
      <c r="H36" s="43" t="str">
        <f t="shared" ca="1" si="2"/>
        <v>2023</v>
      </c>
      <c r="I36" s="43" t="str">
        <f t="shared" ca="1" si="2"/>
        <v>2023</v>
      </c>
      <c r="J36" s="43" t="str">
        <f t="shared" ca="1" si="2"/>
        <v>2023</v>
      </c>
    </row>
    <row r="37" spans="2:10" x14ac:dyDescent="0.3">
      <c r="B37" s="44" t="s">
        <v>1</v>
      </c>
      <c r="C37" s="43" t="str">
        <f ca="1">"Q"&amp;ROUNDUP(MONTH(C35)/3,0)&amp;" "&amp;C36</f>
        <v>Q1 2022</v>
      </c>
      <c r="D37" s="43" t="str">
        <f t="shared" ref="D37:J37" ca="1" si="3">"Q"&amp;ROUNDUP(MONTH(D35)/3,0)&amp;" "&amp;D36</f>
        <v>Q2 2022</v>
      </c>
      <c r="E37" s="43" t="str">
        <f t="shared" ca="1" si="3"/>
        <v>Q3 2022</v>
      </c>
      <c r="F37" s="43" t="str">
        <f t="shared" ca="1" si="3"/>
        <v>Q4 2022</v>
      </c>
      <c r="G37" s="43" t="str">
        <f t="shared" ca="1" si="3"/>
        <v>Q1 2023</v>
      </c>
      <c r="H37" s="43" t="str">
        <f t="shared" ca="1" si="3"/>
        <v>Q2 2023</v>
      </c>
      <c r="I37" s="43" t="str">
        <f t="shared" ca="1" si="3"/>
        <v>Q3 2023</v>
      </c>
      <c r="J37" s="43" t="str">
        <f t="shared" ca="1" si="3"/>
        <v>Q4 2023</v>
      </c>
    </row>
    <row r="38" spans="2:10" x14ac:dyDescent="0.3">
      <c r="B38" s="44" t="s">
        <v>42</v>
      </c>
      <c r="C38" s="43">
        <f ca="1">HLOOKUP(C37,$B$4:$ZZ$12,2,0)</f>
        <v>1</v>
      </c>
      <c r="D38" s="43">
        <f t="shared" ref="D38:J38" ca="1" si="4">HLOOKUP(D37,$B$4:$ZZ$12,2,0)</f>
        <v>2</v>
      </c>
      <c r="E38" s="43">
        <f t="shared" ca="1" si="4"/>
        <v>3</v>
      </c>
      <c r="F38" s="43">
        <f t="shared" ca="1" si="4"/>
        <v>2</v>
      </c>
      <c r="G38" s="43">
        <f t="shared" ca="1" si="4"/>
        <v>1</v>
      </c>
      <c r="H38" s="43">
        <f t="shared" ca="1" si="4"/>
        <v>1</v>
      </c>
      <c r="I38" s="43">
        <f t="shared" ca="1" si="4"/>
        <v>6</v>
      </c>
      <c r="J38" s="43">
        <f t="shared" ca="1" si="4"/>
        <v>3</v>
      </c>
    </row>
    <row r="39" spans="2:10" x14ac:dyDescent="0.3">
      <c r="B39" s="44" t="s">
        <v>43</v>
      </c>
      <c r="C39" s="43">
        <f ca="1">HLOOKUP(C37,$B$4:$ZZ$12,3,0)</f>
        <v>0</v>
      </c>
      <c r="D39" s="43">
        <f t="shared" ref="D39:J39" ca="1" si="5">HLOOKUP(D37,$B$4:$ZZ$12,3,0)</f>
        <v>0</v>
      </c>
      <c r="E39" s="43">
        <f t="shared" ca="1" si="5"/>
        <v>0</v>
      </c>
      <c r="F39" s="43">
        <f t="shared" ca="1" si="5"/>
        <v>0</v>
      </c>
      <c r="G39" s="43">
        <f t="shared" ca="1" si="5"/>
        <v>0</v>
      </c>
      <c r="H39" s="43">
        <f t="shared" ca="1" si="5"/>
        <v>0</v>
      </c>
      <c r="I39" s="43">
        <f t="shared" ca="1" si="5"/>
        <v>0</v>
      </c>
      <c r="J39" s="43">
        <f t="shared" ca="1" si="5"/>
        <v>0</v>
      </c>
    </row>
    <row r="40" spans="2:10" x14ac:dyDescent="0.3">
      <c r="B40" s="44" t="s">
        <v>44</v>
      </c>
      <c r="C40" s="43">
        <f ca="1">HLOOKUP(C37,$B$4:$ZZ$12,4,0)</f>
        <v>0</v>
      </c>
      <c r="D40" s="43">
        <f t="shared" ref="D40:J40" ca="1" si="6">HLOOKUP(D37,$B$4:$ZZ$12,4,0)</f>
        <v>0</v>
      </c>
      <c r="E40" s="43">
        <f t="shared" ca="1" si="6"/>
        <v>0</v>
      </c>
      <c r="F40" s="43">
        <f t="shared" ca="1" si="6"/>
        <v>0</v>
      </c>
      <c r="G40" s="43">
        <f t="shared" ca="1" si="6"/>
        <v>0</v>
      </c>
      <c r="H40" s="43">
        <f t="shared" ca="1" si="6"/>
        <v>1</v>
      </c>
      <c r="I40" s="43">
        <f t="shared" ca="1" si="6"/>
        <v>1</v>
      </c>
      <c r="J40" s="43">
        <f t="shared" ca="1" si="6"/>
        <v>0</v>
      </c>
    </row>
    <row r="41" spans="2:10" ht="15.6" x14ac:dyDescent="0.3">
      <c r="B41" s="17" t="s">
        <v>0</v>
      </c>
      <c r="C41" s="43">
        <f ca="1">HLOOKUP(C37,$B$4:$ZZ$12,5,0)</f>
        <v>1</v>
      </c>
      <c r="D41" s="43">
        <f t="shared" ref="D41:J41" ca="1" si="7">HLOOKUP(D37,$B$4:$ZZ$12,5,0)</f>
        <v>2</v>
      </c>
      <c r="E41" s="43">
        <f t="shared" ca="1" si="7"/>
        <v>3</v>
      </c>
      <c r="F41" s="43">
        <f t="shared" ca="1" si="7"/>
        <v>2</v>
      </c>
      <c r="G41" s="43">
        <f t="shared" ca="1" si="7"/>
        <v>1</v>
      </c>
      <c r="H41" s="43">
        <f t="shared" ca="1" si="7"/>
        <v>2</v>
      </c>
      <c r="I41" s="43">
        <f t="shared" ca="1" si="7"/>
        <v>7</v>
      </c>
      <c r="J41" s="43">
        <f t="shared" ca="1" si="7"/>
        <v>3</v>
      </c>
    </row>
  </sheetData>
  <mergeCells count="9">
    <mergeCell ref="AH3:AK3"/>
    <mergeCell ref="Z3:AC3"/>
    <mergeCell ref="AD3:AG3"/>
    <mergeCell ref="B3:E3"/>
    <mergeCell ref="F3:I3"/>
    <mergeCell ref="J3:M3"/>
    <mergeCell ref="N3:Q3"/>
    <mergeCell ref="R3:U3"/>
    <mergeCell ref="V3:Y3"/>
  </mergeCells>
  <pageMargins left="0.7" right="0.7" top="0.75" bottom="0.75" header="0.3" footer="0.3"/>
  <pageSetup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9CCCB-6ED1-4A7A-B870-E151F76F190C}">
  <dimension ref="A1:AT41"/>
  <sheetViews>
    <sheetView zoomScaleNormal="100" workbookViewId="0">
      <pane xSplit="1" topLeftCell="B1" activePane="topRight" state="frozen"/>
      <selection pane="topRight"/>
    </sheetView>
  </sheetViews>
  <sheetFormatPr defaultRowHeight="14.4" x14ac:dyDescent="0.3"/>
  <cols>
    <col min="1" max="1" width="103.6640625" customWidth="1"/>
    <col min="2" max="11" width="8.6640625" bestFit="1" customWidth="1"/>
    <col min="12" max="30" width="7.6640625" bestFit="1" customWidth="1"/>
  </cols>
  <sheetData>
    <row r="1" spans="1:46" ht="31.8" x14ac:dyDescent="0.35">
      <c r="A1" s="19" t="s">
        <v>45</v>
      </c>
      <c r="B1" s="5"/>
      <c r="C1" s="5"/>
      <c r="D1" s="5"/>
      <c r="E1" s="5"/>
      <c r="F1" s="5"/>
      <c r="G1" s="5"/>
      <c r="H1" s="5"/>
      <c r="I1" s="5"/>
    </row>
    <row r="2" spans="1:46" ht="18" x14ac:dyDescent="0.35">
      <c r="A2" s="6" t="s">
        <v>49</v>
      </c>
      <c r="B2" s="5"/>
      <c r="C2" s="5"/>
      <c r="D2" s="5"/>
      <c r="E2" s="5"/>
      <c r="F2" s="5"/>
      <c r="G2" s="5"/>
      <c r="H2" s="5"/>
      <c r="I2" s="5"/>
    </row>
    <row r="3" spans="1:46" ht="15.6" x14ac:dyDescent="0.3">
      <c r="A3" s="3" t="s">
        <v>2</v>
      </c>
      <c r="B3" s="54">
        <v>2015</v>
      </c>
      <c r="C3" s="55"/>
      <c r="D3" s="55"/>
      <c r="E3" s="55"/>
      <c r="F3" s="54">
        <v>2016</v>
      </c>
      <c r="G3" s="55"/>
      <c r="H3" s="55"/>
      <c r="I3" s="55"/>
      <c r="J3" s="54">
        <v>2017</v>
      </c>
      <c r="K3" s="57"/>
      <c r="L3" s="57"/>
      <c r="M3" s="57"/>
      <c r="N3" s="57">
        <v>2018</v>
      </c>
      <c r="O3" s="57"/>
      <c r="P3" s="57"/>
      <c r="Q3" s="57"/>
      <c r="R3" s="57">
        <v>2019</v>
      </c>
      <c r="S3" s="57"/>
      <c r="T3" s="57"/>
      <c r="U3" s="57"/>
      <c r="V3" s="57">
        <v>2020</v>
      </c>
      <c r="W3" s="57"/>
      <c r="X3" s="57"/>
      <c r="Y3" s="57"/>
      <c r="Z3" s="57">
        <v>2021</v>
      </c>
      <c r="AA3" s="57"/>
      <c r="AB3" s="57"/>
      <c r="AC3" s="57"/>
      <c r="AD3" s="58">
        <v>2022</v>
      </c>
      <c r="AE3" s="58"/>
      <c r="AF3" s="58"/>
      <c r="AG3" s="58"/>
      <c r="AH3" s="7">
        <v>2023</v>
      </c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46" ht="15.6" x14ac:dyDescent="0.3">
      <c r="A4" s="3" t="s">
        <v>1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7" t="s">
        <v>19</v>
      </c>
      <c r="S4" s="7" t="s">
        <v>20</v>
      </c>
      <c r="T4" s="7" t="s">
        <v>21</v>
      </c>
      <c r="U4" s="7" t="s">
        <v>22</v>
      </c>
      <c r="V4" s="7" t="s">
        <v>23</v>
      </c>
      <c r="W4" s="7" t="s">
        <v>24</v>
      </c>
      <c r="X4" s="7" t="s">
        <v>25</v>
      </c>
      <c r="Y4" s="7" t="s">
        <v>26</v>
      </c>
      <c r="Z4" s="7" t="s">
        <v>27</v>
      </c>
      <c r="AA4" s="7" t="s">
        <v>28</v>
      </c>
      <c r="AB4" s="7" t="s">
        <v>29</v>
      </c>
      <c r="AC4" s="7" t="s">
        <v>30</v>
      </c>
      <c r="AD4" s="7" t="s">
        <v>31</v>
      </c>
      <c r="AE4" s="7" t="s">
        <v>65</v>
      </c>
      <c r="AF4" s="7" t="s">
        <v>66</v>
      </c>
      <c r="AG4" s="7" t="s">
        <v>67</v>
      </c>
      <c r="AH4" s="7" t="s">
        <v>68</v>
      </c>
      <c r="AI4" s="7" t="s">
        <v>69</v>
      </c>
      <c r="AJ4" s="7" t="s">
        <v>70</v>
      </c>
      <c r="AK4" s="7" t="s">
        <v>71</v>
      </c>
      <c r="AL4" s="7"/>
      <c r="AM4" s="7"/>
      <c r="AN4" s="7"/>
      <c r="AO4" s="7"/>
      <c r="AP4" s="7"/>
      <c r="AQ4" s="7"/>
      <c r="AR4" s="7"/>
      <c r="AS4" s="7"/>
      <c r="AT4" s="7"/>
    </row>
    <row r="5" spans="1:46" ht="15.6" x14ac:dyDescent="0.3">
      <c r="A5" s="3" t="s">
        <v>42</v>
      </c>
      <c r="B5" s="4">
        <v>0</v>
      </c>
      <c r="C5" s="4">
        <v>0</v>
      </c>
      <c r="D5" s="4">
        <v>2</v>
      </c>
      <c r="E5" s="4">
        <v>1</v>
      </c>
      <c r="F5" s="4">
        <v>1</v>
      </c>
      <c r="G5" s="4">
        <v>0</v>
      </c>
      <c r="H5" s="4">
        <v>1</v>
      </c>
      <c r="I5" s="4">
        <v>0</v>
      </c>
      <c r="J5" s="4">
        <v>0</v>
      </c>
      <c r="K5" s="4">
        <v>0</v>
      </c>
      <c r="L5" s="2">
        <v>0</v>
      </c>
      <c r="M5" s="2">
        <v>0</v>
      </c>
      <c r="N5" s="2">
        <v>0</v>
      </c>
      <c r="O5" s="2">
        <v>1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4</v>
      </c>
      <c r="X5" s="2">
        <v>0</v>
      </c>
      <c r="Y5" s="2">
        <v>0</v>
      </c>
      <c r="Z5" s="2">
        <v>1</v>
      </c>
      <c r="AA5" s="2">
        <v>1</v>
      </c>
      <c r="AB5" s="2">
        <v>0</v>
      </c>
      <c r="AC5" s="2">
        <v>0</v>
      </c>
      <c r="AD5" s="2">
        <v>2</v>
      </c>
      <c r="AE5" s="2">
        <v>1</v>
      </c>
      <c r="AF5" s="2">
        <v>1</v>
      </c>
      <c r="AG5" s="2">
        <v>3</v>
      </c>
      <c r="AH5" s="2">
        <v>0</v>
      </c>
      <c r="AI5" s="2">
        <v>4</v>
      </c>
      <c r="AJ5" s="2">
        <v>2</v>
      </c>
      <c r="AK5" s="2">
        <v>0</v>
      </c>
      <c r="AL5" s="2"/>
      <c r="AM5" s="2"/>
      <c r="AN5" s="2"/>
      <c r="AO5" s="2"/>
      <c r="AP5" s="2"/>
      <c r="AQ5" s="2"/>
      <c r="AR5" s="2"/>
      <c r="AS5" s="2"/>
      <c r="AT5" s="2"/>
    </row>
    <row r="6" spans="1:46" ht="15.6" x14ac:dyDescent="0.3">
      <c r="A6" s="3" t="s">
        <v>43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/>
      <c r="AM6" s="2"/>
      <c r="AN6" s="2"/>
      <c r="AO6" s="2"/>
      <c r="AP6" s="2"/>
      <c r="AQ6" s="2"/>
      <c r="AR6" s="2"/>
      <c r="AS6" s="2"/>
      <c r="AT6" s="2"/>
    </row>
    <row r="7" spans="1:46" ht="15.6" x14ac:dyDescent="0.3">
      <c r="A7" s="3" t="s">
        <v>44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3</v>
      </c>
      <c r="H7" s="4">
        <v>1</v>
      </c>
      <c r="I7" s="4">
        <v>1</v>
      </c>
      <c r="J7" s="4">
        <v>1</v>
      </c>
      <c r="K7" s="4">
        <v>0</v>
      </c>
      <c r="L7" s="2">
        <v>1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1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1</v>
      </c>
      <c r="Y7" s="2">
        <v>1</v>
      </c>
      <c r="Z7" s="2">
        <v>0</v>
      </c>
      <c r="AA7" s="2">
        <v>1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/>
      <c r="AM7" s="2"/>
      <c r="AN7" s="2"/>
      <c r="AO7" s="2"/>
      <c r="AP7" s="2"/>
      <c r="AQ7" s="2"/>
      <c r="AR7" s="2"/>
      <c r="AS7" s="2"/>
      <c r="AT7" s="2"/>
    </row>
    <row r="8" spans="1:46" ht="15.6" x14ac:dyDescent="0.3">
      <c r="A8" s="17" t="s">
        <v>0</v>
      </c>
      <c r="B8" s="34">
        <f>SUM(B5:B7)</f>
        <v>0</v>
      </c>
      <c r="C8" s="34">
        <f t="shared" ref="C8:AJ8" si="0">SUM(C5:C7)</f>
        <v>0</v>
      </c>
      <c r="D8" s="34">
        <f t="shared" si="0"/>
        <v>2</v>
      </c>
      <c r="E8" s="34">
        <f t="shared" si="0"/>
        <v>1</v>
      </c>
      <c r="F8" s="34">
        <f>SUM(F5:F7)</f>
        <v>1</v>
      </c>
      <c r="G8" s="34">
        <f t="shared" si="0"/>
        <v>3</v>
      </c>
      <c r="H8" s="34">
        <f t="shared" si="0"/>
        <v>2</v>
      </c>
      <c r="I8" s="34">
        <f t="shared" si="0"/>
        <v>1</v>
      </c>
      <c r="J8" s="34">
        <f t="shared" si="0"/>
        <v>1</v>
      </c>
      <c r="K8" s="34">
        <f t="shared" si="0"/>
        <v>0</v>
      </c>
      <c r="L8" s="34">
        <f t="shared" si="0"/>
        <v>1</v>
      </c>
      <c r="M8" s="34">
        <f t="shared" si="0"/>
        <v>0</v>
      </c>
      <c r="N8" s="34">
        <f t="shared" si="0"/>
        <v>0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1</v>
      </c>
      <c r="S8" s="34">
        <f t="shared" si="0"/>
        <v>0</v>
      </c>
      <c r="T8" s="34">
        <f t="shared" si="0"/>
        <v>0</v>
      </c>
      <c r="U8" s="34">
        <f t="shared" si="0"/>
        <v>0</v>
      </c>
      <c r="V8" s="34">
        <f t="shared" si="0"/>
        <v>0</v>
      </c>
      <c r="W8" s="34">
        <f t="shared" si="0"/>
        <v>4</v>
      </c>
      <c r="X8" s="34">
        <f t="shared" si="0"/>
        <v>1</v>
      </c>
      <c r="Y8" s="34">
        <f t="shared" si="0"/>
        <v>1</v>
      </c>
      <c r="Z8" s="34">
        <f t="shared" si="0"/>
        <v>1</v>
      </c>
      <c r="AA8" s="34">
        <f t="shared" si="0"/>
        <v>2</v>
      </c>
      <c r="AB8" s="34">
        <f t="shared" si="0"/>
        <v>0</v>
      </c>
      <c r="AC8" s="34">
        <f t="shared" si="0"/>
        <v>0</v>
      </c>
      <c r="AD8" s="34">
        <f t="shared" si="0"/>
        <v>2</v>
      </c>
      <c r="AE8" s="34">
        <f t="shared" si="0"/>
        <v>1</v>
      </c>
      <c r="AF8" s="34">
        <f t="shared" si="0"/>
        <v>1</v>
      </c>
      <c r="AG8" s="34">
        <f t="shared" si="0"/>
        <v>3</v>
      </c>
      <c r="AH8" s="34">
        <f t="shared" si="0"/>
        <v>0</v>
      </c>
      <c r="AI8" s="34">
        <f t="shared" si="0"/>
        <v>4</v>
      </c>
      <c r="AJ8" s="34">
        <f t="shared" si="0"/>
        <v>2</v>
      </c>
      <c r="AK8" s="35">
        <f>SUM(AK5:AK7)</f>
        <v>0</v>
      </c>
      <c r="AL8" s="35"/>
      <c r="AM8" s="35"/>
      <c r="AN8" s="35"/>
      <c r="AO8" s="35"/>
      <c r="AP8" s="35"/>
      <c r="AQ8" s="35"/>
      <c r="AR8" s="35"/>
      <c r="AS8" s="35"/>
      <c r="AT8" s="35"/>
    </row>
    <row r="33" spans="2:10" x14ac:dyDescent="0.3">
      <c r="J33" s="40">
        <f ca="1">TODAY()</f>
        <v>45321</v>
      </c>
    </row>
    <row r="34" spans="2:10" x14ac:dyDescent="0.3">
      <c r="J34" s="40">
        <f ca="1">DATE(YEAR(J33),FLOOR(MONTH(J33)-1,3)+1,1)</f>
        <v>45292</v>
      </c>
    </row>
    <row r="35" spans="2:10" x14ac:dyDescent="0.3">
      <c r="B35" s="43"/>
      <c r="C35" s="42">
        <f t="shared" ref="C35:H35" ca="1" si="1">D35-90</f>
        <v>44572</v>
      </c>
      <c r="D35" s="42">
        <f t="shared" ca="1" si="1"/>
        <v>44662</v>
      </c>
      <c r="E35" s="42">
        <f t="shared" ca="1" si="1"/>
        <v>44752</v>
      </c>
      <c r="F35" s="42">
        <f t="shared" ca="1" si="1"/>
        <v>44842</v>
      </c>
      <c r="G35" s="42">
        <f t="shared" ca="1" si="1"/>
        <v>44932</v>
      </c>
      <c r="H35" s="42">
        <f t="shared" ca="1" si="1"/>
        <v>45022</v>
      </c>
      <c r="I35" s="42">
        <f ca="1">J35-90</f>
        <v>45112</v>
      </c>
      <c r="J35" s="42">
        <f ca="1">J34-90</f>
        <v>45202</v>
      </c>
    </row>
    <row r="36" spans="2:10" x14ac:dyDescent="0.3">
      <c r="B36" s="43"/>
      <c r="C36" s="43" t="str">
        <f ca="1">TEXT(C35,"yyyy")</f>
        <v>2022</v>
      </c>
      <c r="D36" s="43" t="str">
        <f t="shared" ref="D36:J36" ca="1" si="2">TEXT(D35,"yyyy")</f>
        <v>2022</v>
      </c>
      <c r="E36" s="43" t="str">
        <f t="shared" ca="1" si="2"/>
        <v>2022</v>
      </c>
      <c r="F36" s="43" t="str">
        <f t="shared" ca="1" si="2"/>
        <v>2022</v>
      </c>
      <c r="G36" s="43" t="str">
        <f t="shared" ca="1" si="2"/>
        <v>2023</v>
      </c>
      <c r="H36" s="43" t="str">
        <f t="shared" ca="1" si="2"/>
        <v>2023</v>
      </c>
      <c r="I36" s="43" t="str">
        <f t="shared" ca="1" si="2"/>
        <v>2023</v>
      </c>
      <c r="J36" s="43" t="str">
        <f t="shared" ca="1" si="2"/>
        <v>2023</v>
      </c>
    </row>
    <row r="37" spans="2:10" x14ac:dyDescent="0.3">
      <c r="B37" s="44" t="s">
        <v>1</v>
      </c>
      <c r="C37" s="43" t="str">
        <f ca="1">"Q"&amp;ROUNDUP(MONTH(C35)/3,0)&amp;" "&amp;C36</f>
        <v>Q1 2022</v>
      </c>
      <c r="D37" s="43" t="str">
        <f t="shared" ref="D37:J37" ca="1" si="3">"Q"&amp;ROUNDUP(MONTH(D35)/3,0)&amp;" "&amp;D36</f>
        <v>Q2 2022</v>
      </c>
      <c r="E37" s="43" t="str">
        <f t="shared" ca="1" si="3"/>
        <v>Q3 2022</v>
      </c>
      <c r="F37" s="43" t="str">
        <f t="shared" ca="1" si="3"/>
        <v>Q4 2022</v>
      </c>
      <c r="G37" s="43" t="str">
        <f t="shared" ca="1" si="3"/>
        <v>Q1 2023</v>
      </c>
      <c r="H37" s="43" t="str">
        <f t="shared" ca="1" si="3"/>
        <v>Q2 2023</v>
      </c>
      <c r="I37" s="43" t="str">
        <f t="shared" ca="1" si="3"/>
        <v>Q3 2023</v>
      </c>
      <c r="J37" s="43" t="str">
        <f t="shared" ca="1" si="3"/>
        <v>Q4 2023</v>
      </c>
    </row>
    <row r="38" spans="2:10" x14ac:dyDescent="0.3">
      <c r="B38" s="44" t="s">
        <v>42</v>
      </c>
      <c r="C38" s="43">
        <f ca="1">HLOOKUP(C37,$B$4:$ZZ$12,2,0)</f>
        <v>2</v>
      </c>
      <c r="D38" s="43">
        <f t="shared" ref="D38:J38" ca="1" si="4">HLOOKUP(D37,$B$4:$ZZ$12,2,0)</f>
        <v>1</v>
      </c>
      <c r="E38" s="43">
        <f t="shared" ca="1" si="4"/>
        <v>1</v>
      </c>
      <c r="F38" s="43">
        <f t="shared" ca="1" si="4"/>
        <v>3</v>
      </c>
      <c r="G38" s="43">
        <f t="shared" ca="1" si="4"/>
        <v>0</v>
      </c>
      <c r="H38" s="43">
        <f t="shared" ca="1" si="4"/>
        <v>4</v>
      </c>
      <c r="I38" s="43">
        <f t="shared" ca="1" si="4"/>
        <v>2</v>
      </c>
      <c r="J38" s="43">
        <f t="shared" ca="1" si="4"/>
        <v>0</v>
      </c>
    </row>
    <row r="39" spans="2:10" x14ac:dyDescent="0.3">
      <c r="B39" s="44" t="s">
        <v>43</v>
      </c>
      <c r="C39" s="43">
        <f ca="1">HLOOKUP(C37,$B$4:$ZZ$12,3,0)</f>
        <v>0</v>
      </c>
      <c r="D39" s="43">
        <f t="shared" ref="D39:J39" ca="1" si="5">HLOOKUP(D37,$B$4:$ZZ$12,3,0)</f>
        <v>0</v>
      </c>
      <c r="E39" s="43">
        <f t="shared" ca="1" si="5"/>
        <v>0</v>
      </c>
      <c r="F39" s="43">
        <f t="shared" ca="1" si="5"/>
        <v>0</v>
      </c>
      <c r="G39" s="43">
        <f t="shared" ca="1" si="5"/>
        <v>0</v>
      </c>
      <c r="H39" s="43">
        <f t="shared" ca="1" si="5"/>
        <v>0</v>
      </c>
      <c r="I39" s="43">
        <f t="shared" ca="1" si="5"/>
        <v>0</v>
      </c>
      <c r="J39" s="43">
        <f t="shared" ca="1" si="5"/>
        <v>0</v>
      </c>
    </row>
    <row r="40" spans="2:10" x14ac:dyDescent="0.3">
      <c r="B40" s="44" t="s">
        <v>44</v>
      </c>
      <c r="C40" s="43">
        <f ca="1">HLOOKUP(C37,$B$4:$ZZ$12,4,0)</f>
        <v>0</v>
      </c>
      <c r="D40" s="43">
        <f t="shared" ref="D40:J40" ca="1" si="6">HLOOKUP(D37,$B$4:$ZZ$12,4,0)</f>
        <v>0</v>
      </c>
      <c r="E40" s="43">
        <f t="shared" ca="1" si="6"/>
        <v>0</v>
      </c>
      <c r="F40" s="43">
        <f t="shared" ca="1" si="6"/>
        <v>0</v>
      </c>
      <c r="G40" s="43">
        <f t="shared" ca="1" si="6"/>
        <v>0</v>
      </c>
      <c r="H40" s="43">
        <f t="shared" ca="1" si="6"/>
        <v>0</v>
      </c>
      <c r="I40" s="43">
        <f t="shared" ca="1" si="6"/>
        <v>0</v>
      </c>
      <c r="J40" s="43">
        <f t="shared" ca="1" si="6"/>
        <v>0</v>
      </c>
    </row>
    <row r="41" spans="2:10" ht="15.6" x14ac:dyDescent="0.3">
      <c r="B41" s="17" t="s">
        <v>0</v>
      </c>
      <c r="C41" s="43">
        <f ca="1">HLOOKUP(C37,$B$4:$ZZ$12,5,0)</f>
        <v>2</v>
      </c>
      <c r="D41" s="43">
        <f t="shared" ref="D41:J41" ca="1" si="7">HLOOKUP(D37,$B$4:$ZZ$12,5,0)</f>
        <v>1</v>
      </c>
      <c r="E41" s="43">
        <f t="shared" ca="1" si="7"/>
        <v>1</v>
      </c>
      <c r="F41" s="43">
        <f t="shared" ca="1" si="7"/>
        <v>3</v>
      </c>
      <c r="G41" s="43">
        <f t="shared" ca="1" si="7"/>
        <v>0</v>
      </c>
      <c r="H41" s="43">
        <f t="shared" ca="1" si="7"/>
        <v>4</v>
      </c>
      <c r="I41" s="43">
        <f t="shared" ca="1" si="7"/>
        <v>2</v>
      </c>
      <c r="J41" s="43">
        <f t="shared" ca="1" si="7"/>
        <v>0</v>
      </c>
    </row>
  </sheetData>
  <mergeCells count="8">
    <mergeCell ref="Z3:AC3"/>
    <mergeCell ref="AD3:AG3"/>
    <mergeCell ref="B3:E3"/>
    <mergeCell ref="F3:I3"/>
    <mergeCell ref="J3:M3"/>
    <mergeCell ref="N3:Q3"/>
    <mergeCell ref="R3:U3"/>
    <mergeCell ref="V3:Y3"/>
  </mergeCells>
  <pageMargins left="0.7" right="0.7" top="0.75" bottom="0.75" header="0.3" footer="0.3"/>
  <pageSetup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12B30-B9CF-48C3-9BDA-469C612CB9D5}">
  <dimension ref="A1:AT47"/>
  <sheetViews>
    <sheetView zoomScaleNormal="100" workbookViewId="0">
      <pane xSplit="1" topLeftCell="B1" activePane="topRight" state="frozen"/>
      <selection pane="topRight"/>
    </sheetView>
  </sheetViews>
  <sheetFormatPr defaultRowHeight="14.4" x14ac:dyDescent="0.3"/>
  <cols>
    <col min="1" max="1" width="103.6640625" customWidth="1"/>
    <col min="2" max="11" width="8.6640625" bestFit="1" customWidth="1"/>
    <col min="12" max="30" width="7.6640625" bestFit="1" customWidth="1"/>
  </cols>
  <sheetData>
    <row r="1" spans="1:46" ht="31.8" x14ac:dyDescent="0.35">
      <c r="A1" s="19" t="s">
        <v>45</v>
      </c>
      <c r="B1" s="5"/>
      <c r="C1" s="5"/>
      <c r="D1" s="5"/>
      <c r="E1" s="5"/>
      <c r="F1" s="5"/>
      <c r="G1" s="5"/>
      <c r="H1" s="5"/>
      <c r="I1" s="5"/>
    </row>
    <row r="2" spans="1:46" ht="18" x14ac:dyDescent="0.35">
      <c r="A2" s="6" t="s">
        <v>50</v>
      </c>
      <c r="B2" s="5"/>
      <c r="C2" s="5"/>
      <c r="D2" s="5"/>
      <c r="E2" s="5"/>
      <c r="F2" s="5"/>
      <c r="G2" s="5"/>
      <c r="H2" s="5"/>
      <c r="I2" s="5"/>
    </row>
    <row r="3" spans="1:46" ht="15.6" x14ac:dyDescent="0.3">
      <c r="A3" s="3" t="s">
        <v>2</v>
      </c>
      <c r="B3" s="54">
        <v>2015</v>
      </c>
      <c r="C3" s="55"/>
      <c r="D3" s="55"/>
      <c r="E3" s="55"/>
      <c r="F3" s="54">
        <v>2016</v>
      </c>
      <c r="G3" s="55"/>
      <c r="H3" s="55"/>
      <c r="I3" s="55"/>
      <c r="J3" s="54">
        <v>2017</v>
      </c>
      <c r="K3" s="57"/>
      <c r="L3" s="57"/>
      <c r="M3" s="57"/>
      <c r="N3" s="57">
        <v>2018</v>
      </c>
      <c r="O3" s="57"/>
      <c r="P3" s="57"/>
      <c r="Q3" s="57"/>
      <c r="R3" s="57">
        <v>2019</v>
      </c>
      <c r="S3" s="57"/>
      <c r="T3" s="57"/>
      <c r="U3" s="57"/>
      <c r="V3" s="57">
        <v>2020</v>
      </c>
      <c r="W3" s="57"/>
      <c r="X3" s="57"/>
      <c r="Y3" s="57"/>
      <c r="Z3" s="57">
        <v>2021</v>
      </c>
      <c r="AA3" s="57"/>
      <c r="AB3" s="57"/>
      <c r="AC3" s="57"/>
      <c r="AD3" s="58">
        <v>2022</v>
      </c>
      <c r="AE3" s="58"/>
      <c r="AF3" s="58"/>
      <c r="AG3" s="58"/>
      <c r="AH3" s="51">
        <v>2023</v>
      </c>
      <c r="AI3" s="52"/>
      <c r="AJ3" s="52"/>
      <c r="AK3" s="53"/>
      <c r="AL3" s="7"/>
      <c r="AM3" s="7"/>
      <c r="AN3" s="7"/>
      <c r="AO3" s="7"/>
      <c r="AP3" s="7"/>
      <c r="AQ3" s="7"/>
      <c r="AR3" s="7"/>
      <c r="AS3" s="7"/>
      <c r="AT3" s="7"/>
    </row>
    <row r="4" spans="1:46" ht="15.6" x14ac:dyDescent="0.3">
      <c r="A4" s="3" t="s">
        <v>1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7" t="s">
        <v>19</v>
      </c>
      <c r="S4" s="7" t="s">
        <v>20</v>
      </c>
      <c r="T4" s="7" t="s">
        <v>21</v>
      </c>
      <c r="U4" s="7" t="s">
        <v>22</v>
      </c>
      <c r="V4" s="7" t="s">
        <v>23</v>
      </c>
      <c r="W4" s="7" t="s">
        <v>24</v>
      </c>
      <c r="X4" s="7" t="s">
        <v>25</v>
      </c>
      <c r="Y4" s="7" t="s">
        <v>26</v>
      </c>
      <c r="Z4" s="7" t="s">
        <v>27</v>
      </c>
      <c r="AA4" s="7" t="s">
        <v>28</v>
      </c>
      <c r="AB4" s="7" t="s">
        <v>29</v>
      </c>
      <c r="AC4" s="7" t="s">
        <v>30</v>
      </c>
      <c r="AD4" s="7" t="s">
        <v>31</v>
      </c>
      <c r="AE4" s="7" t="s">
        <v>65</v>
      </c>
      <c r="AF4" s="7" t="s">
        <v>66</v>
      </c>
      <c r="AG4" s="7" t="s">
        <v>67</v>
      </c>
      <c r="AH4" s="7" t="s">
        <v>68</v>
      </c>
      <c r="AI4" s="7" t="s">
        <v>69</v>
      </c>
      <c r="AJ4" s="7" t="s">
        <v>70</v>
      </c>
      <c r="AK4" s="7" t="s">
        <v>71</v>
      </c>
      <c r="AL4" s="7"/>
      <c r="AM4" s="7"/>
      <c r="AN4" s="7"/>
      <c r="AO4" s="7"/>
      <c r="AP4" s="7"/>
      <c r="AQ4" s="7"/>
      <c r="AR4" s="7"/>
      <c r="AS4" s="7"/>
      <c r="AT4" s="7"/>
    </row>
    <row r="5" spans="1:46" ht="15.6" x14ac:dyDescent="0.3">
      <c r="A5" s="3" t="s">
        <v>42</v>
      </c>
      <c r="B5" s="33">
        <f>'04_oahu_cust_complnt_src_cnt'!B5+'04_hawaii_cust_complnt_src_cnt'!B5+'04_maui_cust_complnt_src_cnt'!B5</f>
        <v>7</v>
      </c>
      <c r="C5" s="33">
        <f>'04_oahu_cust_complnt_src_cnt'!C5+'04_hawaii_cust_complnt_src_cnt'!C5+'04_maui_cust_complnt_src_cnt'!C5</f>
        <v>37</v>
      </c>
      <c r="D5" s="33">
        <f>'04_oahu_cust_complnt_src_cnt'!D5+'04_hawaii_cust_complnt_src_cnt'!D5+'04_maui_cust_complnt_src_cnt'!D5</f>
        <v>22</v>
      </c>
      <c r="E5" s="33">
        <f>'04_oahu_cust_complnt_src_cnt'!E5+'04_hawaii_cust_complnt_src_cnt'!E5+'04_maui_cust_complnt_src_cnt'!E5</f>
        <v>26</v>
      </c>
      <c r="F5" s="33">
        <f>'04_oahu_cust_complnt_src_cnt'!F5+'04_hawaii_cust_complnt_src_cnt'!F5+'04_maui_cust_complnt_src_cnt'!F5</f>
        <v>8</v>
      </c>
      <c r="G5" s="33">
        <f>'04_oahu_cust_complnt_src_cnt'!G5+'04_hawaii_cust_complnt_src_cnt'!G5+'04_maui_cust_complnt_src_cnt'!G5</f>
        <v>18</v>
      </c>
      <c r="H5" s="33">
        <f>'04_oahu_cust_complnt_src_cnt'!H5+'04_hawaii_cust_complnt_src_cnt'!H5+'04_maui_cust_complnt_src_cnt'!H5</f>
        <v>4</v>
      </c>
      <c r="I5" s="33">
        <f>'04_oahu_cust_complnt_src_cnt'!I5+'04_hawaii_cust_complnt_src_cnt'!I5+'04_maui_cust_complnt_src_cnt'!I5</f>
        <v>2</v>
      </c>
      <c r="J5" s="33">
        <f>'04_oahu_cust_complnt_src_cnt'!J5+'04_hawaii_cust_complnt_src_cnt'!J5+'04_maui_cust_complnt_src_cnt'!J5</f>
        <v>7</v>
      </c>
      <c r="K5" s="33">
        <f>'04_oahu_cust_complnt_src_cnt'!K5+'04_hawaii_cust_complnt_src_cnt'!K5+'04_maui_cust_complnt_src_cnt'!K5</f>
        <v>8</v>
      </c>
      <c r="L5" s="33">
        <f>'04_oahu_cust_complnt_src_cnt'!L5+'04_hawaii_cust_complnt_src_cnt'!L5+'04_maui_cust_complnt_src_cnt'!L5</f>
        <v>5</v>
      </c>
      <c r="M5" s="33">
        <f>'04_oahu_cust_complnt_src_cnt'!M5+'04_hawaii_cust_complnt_src_cnt'!M5+'04_maui_cust_complnt_src_cnt'!M5</f>
        <v>4</v>
      </c>
      <c r="N5" s="33">
        <f>'04_oahu_cust_complnt_src_cnt'!N5+'04_hawaii_cust_complnt_src_cnt'!N5+'04_maui_cust_complnt_src_cnt'!N5</f>
        <v>5</v>
      </c>
      <c r="O5" s="33">
        <f>'04_oahu_cust_complnt_src_cnt'!O5+'04_hawaii_cust_complnt_src_cnt'!O5+'04_maui_cust_complnt_src_cnt'!O5</f>
        <v>7</v>
      </c>
      <c r="P5" s="33">
        <f>'04_oahu_cust_complnt_src_cnt'!P5+'04_hawaii_cust_complnt_src_cnt'!P5+'04_maui_cust_complnt_src_cnt'!P5</f>
        <v>4</v>
      </c>
      <c r="Q5" s="33">
        <f>'04_oahu_cust_complnt_src_cnt'!Q5+'04_hawaii_cust_complnt_src_cnt'!Q5+'04_maui_cust_complnt_src_cnt'!Q5</f>
        <v>1</v>
      </c>
      <c r="R5" s="33">
        <f>'04_oahu_cust_complnt_src_cnt'!R5+'04_hawaii_cust_complnt_src_cnt'!R5+'04_maui_cust_complnt_src_cnt'!R5</f>
        <v>2</v>
      </c>
      <c r="S5" s="33">
        <f>'04_oahu_cust_complnt_src_cnt'!S5+'04_hawaii_cust_complnt_src_cnt'!S5+'04_maui_cust_complnt_src_cnt'!S5</f>
        <v>4</v>
      </c>
      <c r="T5" s="33">
        <f>'04_oahu_cust_complnt_src_cnt'!T5+'04_hawaii_cust_complnt_src_cnt'!T5+'04_maui_cust_complnt_src_cnt'!T5</f>
        <v>3</v>
      </c>
      <c r="U5" s="33">
        <f>'04_oahu_cust_complnt_src_cnt'!U5+'04_hawaii_cust_complnt_src_cnt'!U5+'04_maui_cust_complnt_src_cnt'!U5</f>
        <v>9</v>
      </c>
      <c r="V5" s="33">
        <f>'04_oahu_cust_complnt_src_cnt'!V5+'04_hawaii_cust_complnt_src_cnt'!V5+'04_maui_cust_complnt_src_cnt'!V5</f>
        <v>4</v>
      </c>
      <c r="W5" s="33">
        <f>'04_oahu_cust_complnt_src_cnt'!W5+'04_hawaii_cust_complnt_src_cnt'!W5+'04_maui_cust_complnt_src_cnt'!W5</f>
        <v>11</v>
      </c>
      <c r="X5" s="33">
        <f>'04_oahu_cust_complnt_src_cnt'!X5+'04_hawaii_cust_complnt_src_cnt'!X5+'04_maui_cust_complnt_src_cnt'!X5</f>
        <v>4</v>
      </c>
      <c r="Y5" s="33">
        <f>'04_oahu_cust_complnt_src_cnt'!Y5+'04_hawaii_cust_complnt_src_cnt'!Y5+'04_maui_cust_complnt_src_cnt'!Y5</f>
        <v>6</v>
      </c>
      <c r="Z5" s="33">
        <f>'04_oahu_cust_complnt_src_cnt'!Z5+'04_hawaii_cust_complnt_src_cnt'!Z5+'04_maui_cust_complnt_src_cnt'!Z5</f>
        <v>6</v>
      </c>
      <c r="AA5" s="33">
        <f>'04_oahu_cust_complnt_src_cnt'!AA5+'04_hawaii_cust_complnt_src_cnt'!AA5+'04_maui_cust_complnt_src_cnt'!AA5</f>
        <v>3</v>
      </c>
      <c r="AB5" s="33">
        <f>'04_oahu_cust_complnt_src_cnt'!AB5+'04_hawaii_cust_complnt_src_cnt'!AB5+'04_maui_cust_complnt_src_cnt'!AB5</f>
        <v>2</v>
      </c>
      <c r="AC5" s="33">
        <f>'04_oahu_cust_complnt_src_cnt'!AC5+'04_hawaii_cust_complnt_src_cnt'!AC5+'04_maui_cust_complnt_src_cnt'!AC5</f>
        <v>3</v>
      </c>
      <c r="AD5" s="33">
        <f>'04_oahu_cust_complnt_src_cnt'!AD5+'04_hawaii_cust_complnt_src_cnt'!AD5+'04_maui_cust_complnt_src_cnt'!AD5</f>
        <v>3</v>
      </c>
      <c r="AE5" s="33">
        <f>'04_oahu_cust_complnt_src_cnt'!AE5+'04_hawaii_cust_complnt_src_cnt'!AE5+'04_maui_cust_complnt_src_cnt'!AE5</f>
        <v>18</v>
      </c>
      <c r="AF5" s="33">
        <f>'04_oahu_cust_complnt_src_cnt'!AF5+'04_hawaii_cust_complnt_src_cnt'!AF5+'04_maui_cust_complnt_src_cnt'!AF5</f>
        <v>8</v>
      </c>
      <c r="AG5" s="33">
        <f>'04_oahu_cust_complnt_src_cnt'!AG5+'04_hawaii_cust_complnt_src_cnt'!AG5+'04_maui_cust_complnt_src_cnt'!AG5</f>
        <v>12</v>
      </c>
      <c r="AH5" s="33">
        <f>'04_oahu_cust_complnt_src_cnt'!AH5+'04_hawaii_cust_complnt_src_cnt'!AH5+'04_maui_cust_complnt_src_cnt'!AH5</f>
        <v>7</v>
      </c>
      <c r="AI5" s="33">
        <f>'04_oahu_cust_complnt_src_cnt'!AI5+'04_hawaii_cust_complnt_src_cnt'!AI5+'04_maui_cust_complnt_src_cnt'!AI5</f>
        <v>12</v>
      </c>
      <c r="AJ5" s="33">
        <f>'04_oahu_cust_complnt_src_cnt'!AJ5+'04_hawaii_cust_complnt_src_cnt'!AJ5+'04_maui_cust_complnt_src_cnt'!AJ5</f>
        <v>19</v>
      </c>
      <c r="AK5" s="33">
        <f>'04_oahu_cust_complnt_src_cnt'!AK5+'04_hawaii_cust_complnt_src_cnt'!AK5+'04_maui_cust_complnt_src_cnt'!AK5</f>
        <v>7</v>
      </c>
      <c r="AL5" s="33">
        <f>'04_oahu_cust_complnt_src_cnt'!AL5+'04_hawaii_cust_complnt_src_cnt'!AL5+'04_maui_cust_complnt_src_cnt'!AL5</f>
        <v>0</v>
      </c>
      <c r="AM5" s="33">
        <f>'04_oahu_cust_complnt_src_cnt'!AM5+'04_hawaii_cust_complnt_src_cnt'!AM5+'04_maui_cust_complnt_src_cnt'!AM5</f>
        <v>0</v>
      </c>
      <c r="AN5" s="33">
        <f>'04_oahu_cust_complnt_src_cnt'!AN5+'04_hawaii_cust_complnt_src_cnt'!AN5+'04_maui_cust_complnt_src_cnt'!AN5</f>
        <v>0</v>
      </c>
      <c r="AO5" s="33">
        <f>'04_oahu_cust_complnt_src_cnt'!AO5+'04_hawaii_cust_complnt_src_cnt'!AO5+'04_maui_cust_complnt_src_cnt'!AO5</f>
        <v>0</v>
      </c>
      <c r="AP5" s="33">
        <f>'04_oahu_cust_complnt_src_cnt'!AP5+'04_hawaii_cust_complnt_src_cnt'!AP5+'04_maui_cust_complnt_src_cnt'!AP5</f>
        <v>0</v>
      </c>
      <c r="AQ5" s="33">
        <f>'04_oahu_cust_complnt_src_cnt'!AQ5+'04_hawaii_cust_complnt_src_cnt'!AQ5+'04_maui_cust_complnt_src_cnt'!AQ5</f>
        <v>0</v>
      </c>
      <c r="AR5" s="33">
        <f>'04_oahu_cust_complnt_src_cnt'!AR5+'04_hawaii_cust_complnt_src_cnt'!AR5+'04_maui_cust_complnt_src_cnt'!AR5</f>
        <v>0</v>
      </c>
      <c r="AS5" s="33">
        <f>'04_oahu_cust_complnt_src_cnt'!AS5+'04_hawaii_cust_complnt_src_cnt'!AS5+'04_maui_cust_complnt_src_cnt'!AS5</f>
        <v>0</v>
      </c>
      <c r="AT5" s="33">
        <f>'04_oahu_cust_complnt_src_cnt'!AT5+'04_hawaii_cust_complnt_src_cnt'!AT5+'04_maui_cust_complnt_src_cnt'!AT5</f>
        <v>0</v>
      </c>
    </row>
    <row r="6" spans="1:46" ht="15.6" x14ac:dyDescent="0.3">
      <c r="A6" s="3" t="s">
        <v>43</v>
      </c>
      <c r="B6" s="33">
        <f>'04_oahu_cust_complnt_src_cnt'!B6+'04_hawaii_cust_complnt_src_cnt'!B6+'04_maui_cust_complnt_src_cnt'!B6</f>
        <v>0</v>
      </c>
      <c r="C6" s="33">
        <f>'04_oahu_cust_complnt_src_cnt'!C6+'04_hawaii_cust_complnt_src_cnt'!C6+'04_maui_cust_complnt_src_cnt'!C6</f>
        <v>0</v>
      </c>
      <c r="D6" s="33">
        <f>'04_oahu_cust_complnt_src_cnt'!D6+'04_hawaii_cust_complnt_src_cnt'!D6+'04_maui_cust_complnt_src_cnt'!D6</f>
        <v>0</v>
      </c>
      <c r="E6" s="33">
        <f>'04_oahu_cust_complnt_src_cnt'!E6+'04_hawaii_cust_complnt_src_cnt'!E6+'04_maui_cust_complnt_src_cnt'!E6</f>
        <v>0</v>
      </c>
      <c r="F6" s="33">
        <f>'04_oahu_cust_complnt_src_cnt'!F6+'04_hawaii_cust_complnt_src_cnt'!F6+'04_maui_cust_complnt_src_cnt'!F6</f>
        <v>0</v>
      </c>
      <c r="G6" s="33">
        <f>'04_oahu_cust_complnt_src_cnt'!G6+'04_hawaii_cust_complnt_src_cnt'!G6+'04_maui_cust_complnt_src_cnt'!G6</f>
        <v>0</v>
      </c>
      <c r="H6" s="33">
        <f>'04_oahu_cust_complnt_src_cnt'!H6+'04_hawaii_cust_complnt_src_cnt'!H6+'04_maui_cust_complnt_src_cnt'!H6</f>
        <v>1</v>
      </c>
      <c r="I6" s="33">
        <f>'04_oahu_cust_complnt_src_cnt'!I6+'04_hawaii_cust_complnt_src_cnt'!I6+'04_maui_cust_complnt_src_cnt'!I6</f>
        <v>0</v>
      </c>
      <c r="J6" s="33">
        <f>'04_oahu_cust_complnt_src_cnt'!J6+'04_hawaii_cust_complnt_src_cnt'!J6+'04_maui_cust_complnt_src_cnt'!J6</f>
        <v>0</v>
      </c>
      <c r="K6" s="33">
        <f>'04_oahu_cust_complnt_src_cnt'!K6+'04_hawaii_cust_complnt_src_cnt'!K6+'04_maui_cust_complnt_src_cnt'!K6</f>
        <v>0</v>
      </c>
      <c r="L6" s="33">
        <f>'04_oahu_cust_complnt_src_cnt'!L6+'04_hawaii_cust_complnt_src_cnt'!L6+'04_maui_cust_complnt_src_cnt'!L6</f>
        <v>0</v>
      </c>
      <c r="M6" s="33">
        <f>'04_oahu_cust_complnt_src_cnt'!M6+'04_hawaii_cust_complnt_src_cnt'!M6+'04_maui_cust_complnt_src_cnt'!M6</f>
        <v>0</v>
      </c>
      <c r="N6" s="33">
        <f>'04_oahu_cust_complnt_src_cnt'!N6+'04_hawaii_cust_complnt_src_cnt'!N6+'04_maui_cust_complnt_src_cnt'!N6</f>
        <v>0</v>
      </c>
      <c r="O6" s="33">
        <f>'04_oahu_cust_complnt_src_cnt'!O6+'04_hawaii_cust_complnt_src_cnt'!O6+'04_maui_cust_complnt_src_cnt'!O6</f>
        <v>1</v>
      </c>
      <c r="P6" s="33">
        <f>'04_oahu_cust_complnt_src_cnt'!P6+'04_hawaii_cust_complnt_src_cnt'!P6+'04_maui_cust_complnt_src_cnt'!P6</f>
        <v>0</v>
      </c>
      <c r="Q6" s="33">
        <f>'04_oahu_cust_complnt_src_cnt'!Q6+'04_hawaii_cust_complnt_src_cnt'!Q6+'04_maui_cust_complnt_src_cnt'!Q6</f>
        <v>0</v>
      </c>
      <c r="R6" s="33">
        <f>'04_oahu_cust_complnt_src_cnt'!R6+'04_hawaii_cust_complnt_src_cnt'!R6+'04_maui_cust_complnt_src_cnt'!R6</f>
        <v>0</v>
      </c>
      <c r="S6" s="33">
        <f>'04_oahu_cust_complnt_src_cnt'!S6+'04_hawaii_cust_complnt_src_cnt'!S6+'04_maui_cust_complnt_src_cnt'!S6</f>
        <v>0</v>
      </c>
      <c r="T6" s="33">
        <f>'04_oahu_cust_complnt_src_cnt'!T6+'04_hawaii_cust_complnt_src_cnt'!T6+'04_maui_cust_complnt_src_cnt'!T6</f>
        <v>0</v>
      </c>
      <c r="U6" s="33">
        <f>'04_oahu_cust_complnt_src_cnt'!U6+'04_hawaii_cust_complnt_src_cnt'!U6+'04_maui_cust_complnt_src_cnt'!U6</f>
        <v>0</v>
      </c>
      <c r="V6" s="33">
        <f>'04_oahu_cust_complnt_src_cnt'!V6+'04_hawaii_cust_complnt_src_cnt'!V6+'04_maui_cust_complnt_src_cnt'!V6</f>
        <v>0</v>
      </c>
      <c r="W6" s="33">
        <f>'04_oahu_cust_complnt_src_cnt'!W6+'04_hawaii_cust_complnt_src_cnt'!W6+'04_maui_cust_complnt_src_cnt'!W6</f>
        <v>0</v>
      </c>
      <c r="X6" s="33">
        <f>'04_oahu_cust_complnt_src_cnt'!X6+'04_hawaii_cust_complnt_src_cnt'!X6+'04_maui_cust_complnt_src_cnt'!X6</f>
        <v>0</v>
      </c>
      <c r="Y6" s="33">
        <f>'04_oahu_cust_complnt_src_cnt'!Y6+'04_hawaii_cust_complnt_src_cnt'!Y6+'04_maui_cust_complnt_src_cnt'!Y6</f>
        <v>0</v>
      </c>
      <c r="Z6" s="33">
        <f>'04_oahu_cust_complnt_src_cnt'!Z6+'04_hawaii_cust_complnt_src_cnt'!Z6+'04_maui_cust_complnt_src_cnt'!Z6</f>
        <v>0</v>
      </c>
      <c r="AA6" s="33">
        <f>'04_oahu_cust_complnt_src_cnt'!AA6+'04_hawaii_cust_complnt_src_cnt'!AA6+'04_maui_cust_complnt_src_cnt'!AA6</f>
        <v>1</v>
      </c>
      <c r="AB6" s="33">
        <f>'04_oahu_cust_complnt_src_cnt'!AB6+'04_hawaii_cust_complnt_src_cnt'!AB6+'04_maui_cust_complnt_src_cnt'!AB6</f>
        <v>0</v>
      </c>
      <c r="AC6" s="33">
        <f>'04_oahu_cust_complnt_src_cnt'!AC6+'04_hawaii_cust_complnt_src_cnt'!AC6+'04_maui_cust_complnt_src_cnt'!AC6</f>
        <v>1</v>
      </c>
      <c r="AD6" s="33">
        <f>'04_oahu_cust_complnt_src_cnt'!AD6+'04_hawaii_cust_complnt_src_cnt'!AD6+'04_maui_cust_complnt_src_cnt'!AD6</f>
        <v>0</v>
      </c>
      <c r="AE6" s="33">
        <f>'04_oahu_cust_complnt_src_cnt'!AE6+'04_hawaii_cust_complnt_src_cnt'!AE6+'04_maui_cust_complnt_src_cnt'!AE6</f>
        <v>0</v>
      </c>
      <c r="AF6" s="33">
        <f>'04_oahu_cust_complnt_src_cnt'!AF6+'04_hawaii_cust_complnt_src_cnt'!AF6+'04_maui_cust_complnt_src_cnt'!AF6</f>
        <v>0</v>
      </c>
      <c r="AG6" s="33">
        <f>'04_oahu_cust_complnt_src_cnt'!AG6+'04_hawaii_cust_complnt_src_cnt'!AG6+'04_maui_cust_complnt_src_cnt'!AG6</f>
        <v>0</v>
      </c>
      <c r="AH6" s="33">
        <f>'04_oahu_cust_complnt_src_cnt'!AH6+'04_hawaii_cust_complnt_src_cnt'!AH6+'04_maui_cust_complnt_src_cnt'!AH6</f>
        <v>0</v>
      </c>
      <c r="AI6" s="33">
        <f>'04_oahu_cust_complnt_src_cnt'!AI6+'04_hawaii_cust_complnt_src_cnt'!AI6+'04_maui_cust_complnt_src_cnt'!AI6</f>
        <v>0</v>
      </c>
      <c r="AJ6" s="33">
        <f>'04_oahu_cust_complnt_src_cnt'!AJ6+'04_hawaii_cust_complnt_src_cnt'!AJ6+'04_maui_cust_complnt_src_cnt'!AJ6</f>
        <v>0</v>
      </c>
      <c r="AK6" s="33">
        <f>'04_oahu_cust_complnt_src_cnt'!AK6+'04_hawaii_cust_complnt_src_cnt'!AK6+'04_maui_cust_complnt_src_cnt'!AK6</f>
        <v>0</v>
      </c>
      <c r="AL6" s="33">
        <f>'04_oahu_cust_complnt_src_cnt'!AL6+'04_hawaii_cust_complnt_src_cnt'!AL6+'04_maui_cust_complnt_src_cnt'!AL6</f>
        <v>0</v>
      </c>
      <c r="AM6" s="33">
        <f>'04_oahu_cust_complnt_src_cnt'!AM6+'04_hawaii_cust_complnt_src_cnt'!AM6+'04_maui_cust_complnt_src_cnt'!AM6</f>
        <v>0</v>
      </c>
      <c r="AN6" s="33">
        <f>'04_oahu_cust_complnt_src_cnt'!AN6+'04_hawaii_cust_complnt_src_cnt'!AN6+'04_maui_cust_complnt_src_cnt'!AN6</f>
        <v>0</v>
      </c>
      <c r="AO6" s="33">
        <f>'04_oahu_cust_complnt_src_cnt'!AO6+'04_hawaii_cust_complnt_src_cnt'!AO6+'04_maui_cust_complnt_src_cnt'!AO6</f>
        <v>0</v>
      </c>
      <c r="AP6" s="33">
        <f>'04_oahu_cust_complnt_src_cnt'!AP6+'04_hawaii_cust_complnt_src_cnt'!AP6+'04_maui_cust_complnt_src_cnt'!AP6</f>
        <v>0</v>
      </c>
      <c r="AQ6" s="33">
        <f>'04_oahu_cust_complnt_src_cnt'!AQ6+'04_hawaii_cust_complnt_src_cnt'!AQ6+'04_maui_cust_complnt_src_cnt'!AQ6</f>
        <v>0</v>
      </c>
      <c r="AR6" s="33">
        <f>'04_oahu_cust_complnt_src_cnt'!AR6+'04_hawaii_cust_complnt_src_cnt'!AR6+'04_maui_cust_complnt_src_cnt'!AR6</f>
        <v>0</v>
      </c>
      <c r="AS6" s="33">
        <f>'04_oahu_cust_complnt_src_cnt'!AS6+'04_hawaii_cust_complnt_src_cnt'!AS6+'04_maui_cust_complnt_src_cnt'!AS6</f>
        <v>0</v>
      </c>
      <c r="AT6" s="33">
        <f>'04_oahu_cust_complnt_src_cnt'!AT6+'04_hawaii_cust_complnt_src_cnt'!AT6+'04_maui_cust_complnt_src_cnt'!AT6</f>
        <v>0</v>
      </c>
    </row>
    <row r="7" spans="1:46" ht="15.6" x14ac:dyDescent="0.3">
      <c r="A7" s="3" t="s">
        <v>44</v>
      </c>
      <c r="B7" s="33">
        <f>'04_oahu_cust_complnt_src_cnt'!B7+'04_hawaii_cust_complnt_src_cnt'!B7+'04_maui_cust_complnt_src_cnt'!B7</f>
        <v>7</v>
      </c>
      <c r="C7" s="33">
        <f>'04_oahu_cust_complnt_src_cnt'!C7+'04_hawaii_cust_complnt_src_cnt'!C7+'04_maui_cust_complnt_src_cnt'!C7</f>
        <v>9</v>
      </c>
      <c r="D7" s="33">
        <f>'04_oahu_cust_complnt_src_cnt'!D7+'04_hawaii_cust_complnt_src_cnt'!D7+'04_maui_cust_complnt_src_cnt'!D7</f>
        <v>5</v>
      </c>
      <c r="E7" s="33">
        <f>'04_oahu_cust_complnt_src_cnt'!E7+'04_hawaii_cust_complnt_src_cnt'!E7+'04_maui_cust_complnt_src_cnt'!E7</f>
        <v>0</v>
      </c>
      <c r="F7" s="33">
        <f>'04_oahu_cust_complnt_src_cnt'!F7+'04_hawaii_cust_complnt_src_cnt'!F7+'04_maui_cust_complnt_src_cnt'!F7</f>
        <v>8</v>
      </c>
      <c r="G7" s="33">
        <f>'04_oahu_cust_complnt_src_cnt'!G7+'04_hawaii_cust_complnt_src_cnt'!G7+'04_maui_cust_complnt_src_cnt'!G7</f>
        <v>4</v>
      </c>
      <c r="H7" s="33">
        <f>'04_oahu_cust_complnt_src_cnt'!H7+'04_hawaii_cust_complnt_src_cnt'!H7+'04_maui_cust_complnt_src_cnt'!H7</f>
        <v>5</v>
      </c>
      <c r="I7" s="33">
        <f>'04_oahu_cust_complnt_src_cnt'!I7+'04_hawaii_cust_complnt_src_cnt'!I7+'04_maui_cust_complnt_src_cnt'!I7</f>
        <v>2</v>
      </c>
      <c r="J7" s="33">
        <f>'04_oahu_cust_complnt_src_cnt'!J7+'04_hawaii_cust_complnt_src_cnt'!J7+'04_maui_cust_complnt_src_cnt'!J7</f>
        <v>6</v>
      </c>
      <c r="K7" s="33">
        <f>'04_oahu_cust_complnt_src_cnt'!K7+'04_hawaii_cust_complnt_src_cnt'!K7+'04_maui_cust_complnt_src_cnt'!K7</f>
        <v>2</v>
      </c>
      <c r="L7" s="33">
        <f>'04_oahu_cust_complnt_src_cnt'!L7+'04_hawaii_cust_complnt_src_cnt'!L7+'04_maui_cust_complnt_src_cnt'!L7</f>
        <v>2</v>
      </c>
      <c r="M7" s="33">
        <f>'04_oahu_cust_complnt_src_cnt'!M7+'04_hawaii_cust_complnt_src_cnt'!M7+'04_maui_cust_complnt_src_cnt'!M7</f>
        <v>0</v>
      </c>
      <c r="N7" s="33">
        <f>'04_oahu_cust_complnt_src_cnt'!N7+'04_hawaii_cust_complnt_src_cnt'!N7+'04_maui_cust_complnt_src_cnt'!N7</f>
        <v>0</v>
      </c>
      <c r="O7" s="33">
        <f>'04_oahu_cust_complnt_src_cnt'!O7+'04_hawaii_cust_complnt_src_cnt'!O7+'04_maui_cust_complnt_src_cnt'!O7</f>
        <v>1</v>
      </c>
      <c r="P7" s="33">
        <f>'04_oahu_cust_complnt_src_cnt'!P7+'04_hawaii_cust_complnt_src_cnt'!P7+'04_maui_cust_complnt_src_cnt'!P7</f>
        <v>0</v>
      </c>
      <c r="Q7" s="33">
        <f>'04_oahu_cust_complnt_src_cnt'!Q7+'04_hawaii_cust_complnt_src_cnt'!Q7+'04_maui_cust_complnt_src_cnt'!Q7</f>
        <v>1</v>
      </c>
      <c r="R7" s="33">
        <f>'04_oahu_cust_complnt_src_cnt'!R7+'04_hawaii_cust_complnt_src_cnt'!R7+'04_maui_cust_complnt_src_cnt'!R7</f>
        <v>3</v>
      </c>
      <c r="S7" s="33">
        <f>'04_oahu_cust_complnt_src_cnt'!S7+'04_hawaii_cust_complnt_src_cnt'!S7+'04_maui_cust_complnt_src_cnt'!S7</f>
        <v>0</v>
      </c>
      <c r="T7" s="33">
        <f>'04_oahu_cust_complnt_src_cnt'!T7+'04_hawaii_cust_complnt_src_cnt'!T7+'04_maui_cust_complnt_src_cnt'!T7</f>
        <v>3</v>
      </c>
      <c r="U7" s="33">
        <f>'04_oahu_cust_complnt_src_cnt'!U7+'04_hawaii_cust_complnt_src_cnt'!U7+'04_maui_cust_complnt_src_cnt'!U7</f>
        <v>2</v>
      </c>
      <c r="V7" s="33">
        <f>'04_oahu_cust_complnt_src_cnt'!V7+'04_hawaii_cust_complnt_src_cnt'!V7+'04_maui_cust_complnt_src_cnt'!V7</f>
        <v>4</v>
      </c>
      <c r="W7" s="33">
        <f>'04_oahu_cust_complnt_src_cnt'!W7+'04_hawaii_cust_complnt_src_cnt'!W7+'04_maui_cust_complnt_src_cnt'!W7</f>
        <v>0</v>
      </c>
      <c r="X7" s="33">
        <f>'04_oahu_cust_complnt_src_cnt'!X7+'04_hawaii_cust_complnt_src_cnt'!X7+'04_maui_cust_complnt_src_cnt'!X7</f>
        <v>4</v>
      </c>
      <c r="Y7" s="33">
        <f>'04_oahu_cust_complnt_src_cnt'!Y7+'04_hawaii_cust_complnt_src_cnt'!Y7+'04_maui_cust_complnt_src_cnt'!Y7</f>
        <v>1</v>
      </c>
      <c r="Z7" s="33">
        <f>'04_oahu_cust_complnt_src_cnt'!Z7+'04_hawaii_cust_complnt_src_cnt'!Z7+'04_maui_cust_complnt_src_cnt'!Z7</f>
        <v>1</v>
      </c>
      <c r="AA7" s="33">
        <f>'04_oahu_cust_complnt_src_cnt'!AA7+'04_hawaii_cust_complnt_src_cnt'!AA7+'04_maui_cust_complnt_src_cnt'!AA7</f>
        <v>3</v>
      </c>
      <c r="AB7" s="33">
        <f>'04_oahu_cust_complnt_src_cnt'!AB7+'04_hawaii_cust_complnt_src_cnt'!AB7+'04_maui_cust_complnt_src_cnt'!AB7</f>
        <v>3</v>
      </c>
      <c r="AC7" s="33">
        <f>'04_oahu_cust_complnt_src_cnt'!AC7+'04_hawaii_cust_complnt_src_cnt'!AC7+'04_maui_cust_complnt_src_cnt'!AC7</f>
        <v>0</v>
      </c>
      <c r="AD7" s="33">
        <f>'04_oahu_cust_complnt_src_cnt'!AD7+'04_hawaii_cust_complnt_src_cnt'!AD7+'04_maui_cust_complnt_src_cnt'!AD7</f>
        <v>1</v>
      </c>
      <c r="AE7" s="33">
        <f>'04_oahu_cust_complnt_src_cnt'!AE7+'04_hawaii_cust_complnt_src_cnt'!AE7+'04_maui_cust_complnt_src_cnt'!AE7</f>
        <v>0</v>
      </c>
      <c r="AF7" s="33">
        <f>'04_oahu_cust_complnt_src_cnt'!AF7+'04_hawaii_cust_complnt_src_cnt'!AF7+'04_maui_cust_complnt_src_cnt'!AF7</f>
        <v>2</v>
      </c>
      <c r="AG7" s="33">
        <f>'04_oahu_cust_complnt_src_cnt'!AG7+'04_hawaii_cust_complnt_src_cnt'!AG7+'04_maui_cust_complnt_src_cnt'!AG7</f>
        <v>1</v>
      </c>
      <c r="AH7" s="33">
        <f>'04_oahu_cust_complnt_src_cnt'!AH7+'04_hawaii_cust_complnt_src_cnt'!AH7+'04_maui_cust_complnt_src_cnt'!AH7</f>
        <v>1</v>
      </c>
      <c r="AI7" s="33">
        <f>'04_oahu_cust_complnt_src_cnt'!AI7+'04_hawaii_cust_complnt_src_cnt'!AI7+'04_maui_cust_complnt_src_cnt'!AI7</f>
        <v>2</v>
      </c>
      <c r="AJ7" s="33">
        <f>'04_oahu_cust_complnt_src_cnt'!AJ7+'04_hawaii_cust_complnt_src_cnt'!AJ7+'04_maui_cust_complnt_src_cnt'!AJ7</f>
        <v>3</v>
      </c>
      <c r="AK7" s="33">
        <f>'04_oahu_cust_complnt_src_cnt'!AK7+'04_hawaii_cust_complnt_src_cnt'!AK7+'04_maui_cust_complnt_src_cnt'!AK7</f>
        <v>2</v>
      </c>
      <c r="AL7" s="33">
        <f>'04_oahu_cust_complnt_src_cnt'!AL7+'04_hawaii_cust_complnt_src_cnt'!AL7+'04_maui_cust_complnt_src_cnt'!AL7</f>
        <v>0</v>
      </c>
      <c r="AM7" s="33">
        <f>'04_oahu_cust_complnt_src_cnt'!AM7+'04_hawaii_cust_complnt_src_cnt'!AM7+'04_maui_cust_complnt_src_cnt'!AM7</f>
        <v>0</v>
      </c>
      <c r="AN7" s="33">
        <f>'04_oahu_cust_complnt_src_cnt'!AN7+'04_hawaii_cust_complnt_src_cnt'!AN7+'04_maui_cust_complnt_src_cnt'!AN7</f>
        <v>0</v>
      </c>
      <c r="AO7" s="33">
        <f>'04_oahu_cust_complnt_src_cnt'!AO7+'04_hawaii_cust_complnt_src_cnt'!AO7+'04_maui_cust_complnt_src_cnt'!AO7</f>
        <v>0</v>
      </c>
      <c r="AP7" s="33">
        <f>'04_oahu_cust_complnt_src_cnt'!AP7+'04_hawaii_cust_complnt_src_cnt'!AP7+'04_maui_cust_complnt_src_cnt'!AP7</f>
        <v>0</v>
      </c>
      <c r="AQ7" s="33">
        <f>'04_oahu_cust_complnt_src_cnt'!AQ7+'04_hawaii_cust_complnt_src_cnt'!AQ7+'04_maui_cust_complnt_src_cnt'!AQ7</f>
        <v>0</v>
      </c>
      <c r="AR7" s="33">
        <f>'04_oahu_cust_complnt_src_cnt'!AR7+'04_hawaii_cust_complnt_src_cnt'!AR7+'04_maui_cust_complnt_src_cnt'!AR7</f>
        <v>0</v>
      </c>
      <c r="AS7" s="33">
        <f>'04_oahu_cust_complnt_src_cnt'!AS7+'04_hawaii_cust_complnt_src_cnt'!AS7+'04_maui_cust_complnt_src_cnt'!AS7</f>
        <v>0</v>
      </c>
      <c r="AT7" s="33">
        <f>'04_oahu_cust_complnt_src_cnt'!AT7+'04_hawaii_cust_complnt_src_cnt'!AT7+'04_maui_cust_complnt_src_cnt'!AT7</f>
        <v>0</v>
      </c>
    </row>
    <row r="8" spans="1:46" ht="15.6" x14ac:dyDescent="0.3">
      <c r="A8" s="17" t="s">
        <v>62</v>
      </c>
      <c r="B8" s="33">
        <f t="shared" ref="B8:AT8" si="0">SUM(B5:B7)</f>
        <v>14</v>
      </c>
      <c r="C8" s="33">
        <f t="shared" si="0"/>
        <v>46</v>
      </c>
      <c r="D8" s="33">
        <f t="shared" si="0"/>
        <v>27</v>
      </c>
      <c r="E8" s="33">
        <f t="shared" si="0"/>
        <v>26</v>
      </c>
      <c r="F8" s="33">
        <f t="shared" si="0"/>
        <v>16</v>
      </c>
      <c r="G8" s="33">
        <f t="shared" si="0"/>
        <v>22</v>
      </c>
      <c r="H8" s="33">
        <f t="shared" si="0"/>
        <v>10</v>
      </c>
      <c r="I8" s="33">
        <f t="shared" si="0"/>
        <v>4</v>
      </c>
      <c r="J8" s="33">
        <f t="shared" si="0"/>
        <v>13</v>
      </c>
      <c r="K8" s="33">
        <f t="shared" si="0"/>
        <v>10</v>
      </c>
      <c r="L8" s="33">
        <f t="shared" si="0"/>
        <v>7</v>
      </c>
      <c r="M8" s="33">
        <f t="shared" si="0"/>
        <v>4</v>
      </c>
      <c r="N8" s="33">
        <f t="shared" si="0"/>
        <v>5</v>
      </c>
      <c r="O8" s="33">
        <f t="shared" si="0"/>
        <v>9</v>
      </c>
      <c r="P8" s="33">
        <f t="shared" si="0"/>
        <v>4</v>
      </c>
      <c r="Q8" s="33">
        <f t="shared" si="0"/>
        <v>2</v>
      </c>
      <c r="R8" s="33">
        <f t="shared" si="0"/>
        <v>5</v>
      </c>
      <c r="S8" s="33">
        <f t="shared" si="0"/>
        <v>4</v>
      </c>
      <c r="T8" s="33">
        <f t="shared" si="0"/>
        <v>6</v>
      </c>
      <c r="U8" s="33">
        <f t="shared" si="0"/>
        <v>11</v>
      </c>
      <c r="V8" s="33">
        <f t="shared" si="0"/>
        <v>8</v>
      </c>
      <c r="W8" s="33">
        <f t="shared" si="0"/>
        <v>11</v>
      </c>
      <c r="X8" s="33">
        <f t="shared" si="0"/>
        <v>8</v>
      </c>
      <c r="Y8" s="33">
        <f t="shared" si="0"/>
        <v>7</v>
      </c>
      <c r="Z8" s="33">
        <f t="shared" si="0"/>
        <v>7</v>
      </c>
      <c r="AA8" s="33">
        <f t="shared" si="0"/>
        <v>7</v>
      </c>
      <c r="AB8" s="33">
        <f t="shared" si="0"/>
        <v>5</v>
      </c>
      <c r="AC8" s="33">
        <f t="shared" si="0"/>
        <v>4</v>
      </c>
      <c r="AD8" s="33">
        <f t="shared" si="0"/>
        <v>4</v>
      </c>
      <c r="AE8" s="33">
        <f t="shared" si="0"/>
        <v>18</v>
      </c>
      <c r="AF8" s="33">
        <f t="shared" si="0"/>
        <v>10</v>
      </c>
      <c r="AG8" s="33">
        <f t="shared" si="0"/>
        <v>13</v>
      </c>
      <c r="AH8" s="33">
        <f t="shared" si="0"/>
        <v>8</v>
      </c>
      <c r="AI8" s="33">
        <f t="shared" si="0"/>
        <v>14</v>
      </c>
      <c r="AJ8" s="33">
        <f t="shared" si="0"/>
        <v>22</v>
      </c>
      <c r="AK8" s="33">
        <f t="shared" si="0"/>
        <v>9</v>
      </c>
      <c r="AL8" s="33">
        <f t="shared" si="0"/>
        <v>0</v>
      </c>
      <c r="AM8" s="33">
        <f t="shared" si="0"/>
        <v>0</v>
      </c>
      <c r="AN8" s="33">
        <f t="shared" si="0"/>
        <v>0</v>
      </c>
      <c r="AO8" s="33">
        <f t="shared" si="0"/>
        <v>0</v>
      </c>
      <c r="AP8" s="33">
        <f t="shared" si="0"/>
        <v>0</v>
      </c>
      <c r="AQ8" s="33">
        <f t="shared" si="0"/>
        <v>0</v>
      </c>
      <c r="AR8" s="33">
        <f t="shared" si="0"/>
        <v>0</v>
      </c>
      <c r="AS8" s="33">
        <f t="shared" si="0"/>
        <v>0</v>
      </c>
      <c r="AT8" s="33">
        <f t="shared" si="0"/>
        <v>0</v>
      </c>
    </row>
    <row r="9" spans="1:46" ht="15.6" x14ac:dyDescent="0.3">
      <c r="A9" s="17" t="s">
        <v>63</v>
      </c>
      <c r="B9" s="38">
        <f>'04_con_cust_complnt_typ_cnt'!B12</f>
        <v>14</v>
      </c>
      <c r="C9" s="38">
        <f>'04_con_cust_complnt_typ_cnt'!C12</f>
        <v>46</v>
      </c>
      <c r="D9" s="38">
        <f>'04_con_cust_complnt_typ_cnt'!D12</f>
        <v>27</v>
      </c>
      <c r="E9" s="38">
        <f>'04_con_cust_complnt_typ_cnt'!E12</f>
        <v>26</v>
      </c>
      <c r="F9" s="38">
        <f>'04_con_cust_complnt_typ_cnt'!F12</f>
        <v>16</v>
      </c>
      <c r="G9" s="38">
        <f>'04_con_cust_complnt_typ_cnt'!G12</f>
        <v>22</v>
      </c>
      <c r="H9" s="38">
        <f>'04_con_cust_complnt_typ_cnt'!H12</f>
        <v>10</v>
      </c>
      <c r="I9" s="38">
        <f>'04_con_cust_complnt_typ_cnt'!I12</f>
        <v>4</v>
      </c>
      <c r="J9" s="38">
        <f>'04_con_cust_complnt_typ_cnt'!J12</f>
        <v>13</v>
      </c>
      <c r="K9" s="38">
        <f>'04_con_cust_complnt_typ_cnt'!K12</f>
        <v>10</v>
      </c>
      <c r="L9" s="38">
        <f>'04_con_cust_complnt_typ_cnt'!L12</f>
        <v>7</v>
      </c>
      <c r="M9" s="38">
        <f>'04_con_cust_complnt_typ_cnt'!M12</f>
        <v>4</v>
      </c>
      <c r="N9" s="38">
        <f>'04_con_cust_complnt_typ_cnt'!N12</f>
        <v>5</v>
      </c>
      <c r="O9" s="38">
        <f>'04_con_cust_complnt_typ_cnt'!O12</f>
        <v>9</v>
      </c>
      <c r="P9" s="38">
        <f>'04_con_cust_complnt_typ_cnt'!P12</f>
        <v>4</v>
      </c>
      <c r="Q9" s="38">
        <f>'04_con_cust_complnt_typ_cnt'!Q12</f>
        <v>2</v>
      </c>
      <c r="R9" s="38">
        <f>'04_con_cust_complnt_typ_cnt'!R12</f>
        <v>5</v>
      </c>
      <c r="S9" s="38">
        <f>'04_con_cust_complnt_typ_cnt'!S12</f>
        <v>4</v>
      </c>
      <c r="T9" s="38">
        <f>'04_con_cust_complnt_typ_cnt'!T12</f>
        <v>6</v>
      </c>
      <c r="U9" s="38">
        <f>'04_con_cust_complnt_typ_cnt'!U12</f>
        <v>11</v>
      </c>
      <c r="V9" s="38">
        <f>'04_con_cust_complnt_typ_cnt'!V12</f>
        <v>8</v>
      </c>
      <c r="W9" s="38">
        <f>'04_con_cust_complnt_typ_cnt'!W12</f>
        <v>11</v>
      </c>
      <c r="X9" s="38">
        <f>'04_con_cust_complnt_typ_cnt'!X12</f>
        <v>8</v>
      </c>
      <c r="Y9" s="38">
        <f>'04_con_cust_complnt_typ_cnt'!Y12</f>
        <v>7</v>
      </c>
      <c r="Z9" s="38">
        <f>'04_con_cust_complnt_typ_cnt'!Z12</f>
        <v>7</v>
      </c>
      <c r="AA9" s="38">
        <f>'04_con_cust_complnt_typ_cnt'!AA12</f>
        <v>7</v>
      </c>
      <c r="AB9" s="38">
        <f>'04_con_cust_complnt_typ_cnt'!AB12</f>
        <v>5</v>
      </c>
      <c r="AC9" s="38">
        <f>'04_con_cust_complnt_typ_cnt'!AC12</f>
        <v>4</v>
      </c>
      <c r="AD9" s="38">
        <f>'04_con_cust_complnt_typ_cnt'!AD12</f>
        <v>4</v>
      </c>
      <c r="AE9" s="38">
        <f>'04_con_cust_complnt_typ_cnt'!AE12</f>
        <v>18</v>
      </c>
      <c r="AF9" s="38">
        <f>'04_con_cust_complnt_typ_cnt'!AF12</f>
        <v>10</v>
      </c>
      <c r="AG9" s="38">
        <f>'04_con_cust_complnt_typ_cnt'!AG12</f>
        <v>13</v>
      </c>
      <c r="AH9" s="38">
        <f>'04_con_cust_complnt_typ_cnt'!AH12</f>
        <v>8</v>
      </c>
      <c r="AI9" s="38">
        <f>'04_con_cust_complnt_typ_cnt'!AI12</f>
        <v>14</v>
      </c>
      <c r="AJ9" s="38">
        <f>'04_con_cust_complnt_typ_cnt'!AJ12</f>
        <v>22</v>
      </c>
      <c r="AK9" s="38">
        <f>'04_con_cust_complnt_typ_cnt'!AK12</f>
        <v>9</v>
      </c>
      <c r="AL9" s="38">
        <f>'04_con_cust_complnt_typ_cnt'!AL12</f>
        <v>0</v>
      </c>
      <c r="AM9" s="38">
        <f>'04_con_cust_complnt_typ_cnt'!AM12</f>
        <v>0</v>
      </c>
      <c r="AN9" s="38">
        <f>'04_con_cust_complnt_typ_cnt'!AN12</f>
        <v>0</v>
      </c>
      <c r="AO9" s="38">
        <f>'04_con_cust_complnt_typ_cnt'!AO12</f>
        <v>0</v>
      </c>
      <c r="AP9" s="38">
        <f>'04_con_cust_complnt_typ_cnt'!AP12</f>
        <v>0</v>
      </c>
      <c r="AQ9" s="38">
        <f>'04_con_cust_complnt_typ_cnt'!AQ12</f>
        <v>0</v>
      </c>
      <c r="AR9" s="38">
        <f>'04_con_cust_complnt_typ_cnt'!AR12</f>
        <v>0</v>
      </c>
      <c r="AS9" s="38">
        <f>'04_con_cust_complnt_typ_cnt'!AS12</f>
        <v>0</v>
      </c>
      <c r="AT9" s="38">
        <f>'04_con_cust_complnt_typ_cnt'!AT12</f>
        <v>0</v>
      </c>
    </row>
    <row r="10" spans="1:46" ht="15.6" x14ac:dyDescent="0.3">
      <c r="A10" s="17" t="s">
        <v>64</v>
      </c>
      <c r="B10" s="39">
        <f>IF(B8-B9&lt;&gt;0,"Error",0)</f>
        <v>0</v>
      </c>
      <c r="C10" s="39">
        <f t="shared" ref="C10:AT10" si="1">IF(C8-C9&lt;&gt;0,"Error",0)</f>
        <v>0</v>
      </c>
      <c r="D10" s="39">
        <f t="shared" si="1"/>
        <v>0</v>
      </c>
      <c r="E10" s="39">
        <f t="shared" si="1"/>
        <v>0</v>
      </c>
      <c r="F10" s="39">
        <f t="shared" si="1"/>
        <v>0</v>
      </c>
      <c r="G10" s="39">
        <f t="shared" si="1"/>
        <v>0</v>
      </c>
      <c r="H10" s="39">
        <f t="shared" si="1"/>
        <v>0</v>
      </c>
      <c r="I10" s="39">
        <f t="shared" si="1"/>
        <v>0</v>
      </c>
      <c r="J10" s="39">
        <f t="shared" si="1"/>
        <v>0</v>
      </c>
      <c r="K10" s="39">
        <f t="shared" si="1"/>
        <v>0</v>
      </c>
      <c r="L10" s="39">
        <f t="shared" si="1"/>
        <v>0</v>
      </c>
      <c r="M10" s="39">
        <f t="shared" si="1"/>
        <v>0</v>
      </c>
      <c r="N10" s="39">
        <f t="shared" si="1"/>
        <v>0</v>
      </c>
      <c r="O10" s="39">
        <f t="shared" si="1"/>
        <v>0</v>
      </c>
      <c r="P10" s="39">
        <f t="shared" si="1"/>
        <v>0</v>
      </c>
      <c r="Q10" s="39">
        <f t="shared" si="1"/>
        <v>0</v>
      </c>
      <c r="R10" s="39">
        <f t="shared" si="1"/>
        <v>0</v>
      </c>
      <c r="S10" s="39">
        <f t="shared" si="1"/>
        <v>0</v>
      </c>
      <c r="T10" s="39">
        <f t="shared" si="1"/>
        <v>0</v>
      </c>
      <c r="U10" s="39">
        <f t="shared" si="1"/>
        <v>0</v>
      </c>
      <c r="V10" s="39">
        <f t="shared" si="1"/>
        <v>0</v>
      </c>
      <c r="W10" s="39">
        <f t="shared" si="1"/>
        <v>0</v>
      </c>
      <c r="X10" s="39">
        <f t="shared" si="1"/>
        <v>0</v>
      </c>
      <c r="Y10" s="39">
        <f t="shared" si="1"/>
        <v>0</v>
      </c>
      <c r="Z10" s="39">
        <f t="shared" si="1"/>
        <v>0</v>
      </c>
      <c r="AA10" s="39">
        <f t="shared" si="1"/>
        <v>0</v>
      </c>
      <c r="AB10" s="39">
        <f t="shared" si="1"/>
        <v>0</v>
      </c>
      <c r="AC10" s="39">
        <f t="shared" si="1"/>
        <v>0</v>
      </c>
      <c r="AD10" s="39">
        <f t="shared" si="1"/>
        <v>0</v>
      </c>
      <c r="AE10" s="39">
        <f t="shared" si="1"/>
        <v>0</v>
      </c>
      <c r="AF10" s="39">
        <f t="shared" si="1"/>
        <v>0</v>
      </c>
      <c r="AG10" s="39">
        <f t="shared" si="1"/>
        <v>0</v>
      </c>
      <c r="AH10" s="39">
        <f t="shared" si="1"/>
        <v>0</v>
      </c>
      <c r="AI10" s="39">
        <f t="shared" si="1"/>
        <v>0</v>
      </c>
      <c r="AJ10" s="39">
        <f t="shared" si="1"/>
        <v>0</v>
      </c>
      <c r="AK10" s="39">
        <f t="shared" si="1"/>
        <v>0</v>
      </c>
      <c r="AL10" s="39">
        <f t="shared" si="1"/>
        <v>0</v>
      </c>
      <c r="AM10" s="39">
        <f t="shared" si="1"/>
        <v>0</v>
      </c>
      <c r="AN10" s="39">
        <f t="shared" si="1"/>
        <v>0</v>
      </c>
      <c r="AO10" s="39">
        <f t="shared" si="1"/>
        <v>0</v>
      </c>
      <c r="AP10" s="39">
        <f t="shared" si="1"/>
        <v>0</v>
      </c>
      <c r="AQ10" s="39">
        <f t="shared" si="1"/>
        <v>0</v>
      </c>
      <c r="AR10" s="39">
        <f t="shared" si="1"/>
        <v>0</v>
      </c>
      <c r="AS10" s="39">
        <f t="shared" si="1"/>
        <v>0</v>
      </c>
      <c r="AT10" s="39">
        <f t="shared" si="1"/>
        <v>0</v>
      </c>
    </row>
    <row r="35" spans="2:10" x14ac:dyDescent="0.3">
      <c r="J35" s="40">
        <f ca="1">TODAY()</f>
        <v>45321</v>
      </c>
    </row>
    <row r="36" spans="2:10" x14ac:dyDescent="0.3">
      <c r="J36" s="40">
        <f ca="1">DATE(YEAR(J35),FLOOR(MONTH(J35)-1,3)+1,1)</f>
        <v>45292</v>
      </c>
    </row>
    <row r="37" spans="2:10" x14ac:dyDescent="0.3">
      <c r="B37" s="43"/>
      <c r="C37" s="42">
        <f t="shared" ref="C37:H37" ca="1" si="2">D37-90</f>
        <v>44572</v>
      </c>
      <c r="D37" s="42">
        <f t="shared" ca="1" si="2"/>
        <v>44662</v>
      </c>
      <c r="E37" s="42">
        <f t="shared" ca="1" si="2"/>
        <v>44752</v>
      </c>
      <c r="F37" s="42">
        <f t="shared" ca="1" si="2"/>
        <v>44842</v>
      </c>
      <c r="G37" s="42">
        <f t="shared" ca="1" si="2"/>
        <v>44932</v>
      </c>
      <c r="H37" s="42">
        <f t="shared" ca="1" si="2"/>
        <v>45022</v>
      </c>
      <c r="I37" s="42">
        <f ca="1">J37-90</f>
        <v>45112</v>
      </c>
      <c r="J37" s="42">
        <f ca="1">J36-90</f>
        <v>45202</v>
      </c>
    </row>
    <row r="38" spans="2:10" x14ac:dyDescent="0.3">
      <c r="B38" s="43"/>
      <c r="C38" s="43" t="str">
        <f ca="1">TEXT(C37,"yyyy")</f>
        <v>2022</v>
      </c>
      <c r="D38" s="43" t="str">
        <f t="shared" ref="D38:J38" ca="1" si="3">TEXT(D37,"yyyy")</f>
        <v>2022</v>
      </c>
      <c r="E38" s="43" t="str">
        <f t="shared" ca="1" si="3"/>
        <v>2022</v>
      </c>
      <c r="F38" s="43" t="str">
        <f t="shared" ca="1" si="3"/>
        <v>2022</v>
      </c>
      <c r="G38" s="43" t="str">
        <f t="shared" ca="1" si="3"/>
        <v>2023</v>
      </c>
      <c r="H38" s="43" t="str">
        <f t="shared" ca="1" si="3"/>
        <v>2023</v>
      </c>
      <c r="I38" s="43" t="str">
        <f t="shared" ca="1" si="3"/>
        <v>2023</v>
      </c>
      <c r="J38" s="43" t="str">
        <f t="shared" ca="1" si="3"/>
        <v>2023</v>
      </c>
    </row>
    <row r="39" spans="2:10" ht="15.6" x14ac:dyDescent="0.3">
      <c r="B39" s="22" t="s">
        <v>1</v>
      </c>
      <c r="C39" s="43" t="str">
        <f ca="1">"Q"&amp;ROUNDUP(MONTH(C37)/3,0)&amp;" "&amp;C38</f>
        <v>Q1 2022</v>
      </c>
      <c r="D39" s="43" t="str">
        <f t="shared" ref="D39:J39" ca="1" si="4">"Q"&amp;ROUNDUP(MONTH(D37)/3,0)&amp;" "&amp;D38</f>
        <v>Q2 2022</v>
      </c>
      <c r="E39" s="43" t="str">
        <f t="shared" ca="1" si="4"/>
        <v>Q3 2022</v>
      </c>
      <c r="F39" s="43" t="str">
        <f t="shared" ca="1" si="4"/>
        <v>Q4 2022</v>
      </c>
      <c r="G39" s="43" t="str">
        <f t="shared" ca="1" si="4"/>
        <v>Q1 2023</v>
      </c>
      <c r="H39" s="43" t="str">
        <f t="shared" ca="1" si="4"/>
        <v>Q2 2023</v>
      </c>
      <c r="I39" s="43" t="str">
        <f t="shared" ca="1" si="4"/>
        <v>Q3 2023</v>
      </c>
      <c r="J39" s="43" t="str">
        <f t="shared" ca="1" si="4"/>
        <v>Q4 2023</v>
      </c>
    </row>
    <row r="40" spans="2:10" ht="15.6" x14ac:dyDescent="0.3">
      <c r="B40" s="22" t="s">
        <v>42</v>
      </c>
      <c r="C40" s="43">
        <f ca="1">HLOOKUP(C39,$B$4:$ZZ$12,2,0)</f>
        <v>3</v>
      </c>
      <c r="D40" s="43">
        <f t="shared" ref="D40:J40" ca="1" si="5">HLOOKUP(D39,$B$4:$ZZ$12,2,0)</f>
        <v>18</v>
      </c>
      <c r="E40" s="43">
        <f t="shared" ca="1" si="5"/>
        <v>8</v>
      </c>
      <c r="F40" s="43">
        <f t="shared" ca="1" si="5"/>
        <v>12</v>
      </c>
      <c r="G40" s="43">
        <f t="shared" ca="1" si="5"/>
        <v>7</v>
      </c>
      <c r="H40" s="43">
        <f t="shared" ca="1" si="5"/>
        <v>12</v>
      </c>
      <c r="I40" s="43">
        <f t="shared" ca="1" si="5"/>
        <v>19</v>
      </c>
      <c r="J40" s="43">
        <f t="shared" ca="1" si="5"/>
        <v>7</v>
      </c>
    </row>
    <row r="41" spans="2:10" ht="15.6" x14ac:dyDescent="0.3">
      <c r="B41" s="22" t="s">
        <v>43</v>
      </c>
      <c r="C41" s="43">
        <f ca="1">HLOOKUP(C39,$B$4:$ZZ$12,3,0)</f>
        <v>0</v>
      </c>
      <c r="D41" s="43">
        <f t="shared" ref="D41:J41" ca="1" si="6">HLOOKUP(D39,$B$4:$ZZ$12,3,0)</f>
        <v>0</v>
      </c>
      <c r="E41" s="43">
        <f t="shared" ca="1" si="6"/>
        <v>0</v>
      </c>
      <c r="F41" s="43">
        <f t="shared" ca="1" si="6"/>
        <v>0</v>
      </c>
      <c r="G41" s="43">
        <f t="shared" ca="1" si="6"/>
        <v>0</v>
      </c>
      <c r="H41" s="43">
        <f t="shared" ca="1" si="6"/>
        <v>0</v>
      </c>
      <c r="I41" s="43">
        <f t="shared" ca="1" si="6"/>
        <v>0</v>
      </c>
      <c r="J41" s="43">
        <f t="shared" ca="1" si="6"/>
        <v>0</v>
      </c>
    </row>
    <row r="42" spans="2:10" ht="15.6" x14ac:dyDescent="0.3">
      <c r="B42" s="22" t="s">
        <v>44</v>
      </c>
      <c r="C42" s="43">
        <f ca="1">HLOOKUP(C39,$B$4:$ZZ$12,4,0)</f>
        <v>1</v>
      </c>
      <c r="D42" s="43">
        <f t="shared" ref="D42:J42" ca="1" si="7">HLOOKUP(D39,$B$4:$ZZ$12,4,0)</f>
        <v>0</v>
      </c>
      <c r="E42" s="43">
        <f t="shared" ca="1" si="7"/>
        <v>2</v>
      </c>
      <c r="F42" s="43">
        <f t="shared" ca="1" si="7"/>
        <v>1</v>
      </c>
      <c r="G42" s="43">
        <f t="shared" ca="1" si="7"/>
        <v>1</v>
      </c>
      <c r="H42" s="43">
        <f t="shared" ca="1" si="7"/>
        <v>2</v>
      </c>
      <c r="I42" s="43">
        <f t="shared" ca="1" si="7"/>
        <v>3</v>
      </c>
      <c r="J42" s="43">
        <f t="shared" ca="1" si="7"/>
        <v>2</v>
      </c>
    </row>
    <row r="43" spans="2:10" ht="15.6" x14ac:dyDescent="0.3">
      <c r="B43" s="46" t="s">
        <v>62</v>
      </c>
      <c r="C43" s="43">
        <f ca="1">HLOOKUP(C39,$B$4:$ZZ$12,5,0)</f>
        <v>4</v>
      </c>
      <c r="D43" s="43">
        <f t="shared" ref="D43:J43" ca="1" si="8">HLOOKUP(D39,$B$4:$ZZ$12,5,0)</f>
        <v>18</v>
      </c>
      <c r="E43" s="43">
        <f t="shared" ca="1" si="8"/>
        <v>10</v>
      </c>
      <c r="F43" s="43">
        <f t="shared" ca="1" si="8"/>
        <v>13</v>
      </c>
      <c r="G43" s="43">
        <f t="shared" ca="1" si="8"/>
        <v>8</v>
      </c>
      <c r="H43" s="43">
        <f t="shared" ca="1" si="8"/>
        <v>14</v>
      </c>
      <c r="I43" s="43">
        <f t="shared" ca="1" si="8"/>
        <v>22</v>
      </c>
      <c r="J43" s="43">
        <f t="shared" ca="1" si="8"/>
        <v>9</v>
      </c>
    </row>
    <row r="44" spans="2:10" ht="15.6" x14ac:dyDescent="0.3">
      <c r="B44" s="46" t="s">
        <v>63</v>
      </c>
      <c r="C44" s="43">
        <f ca="1">HLOOKUP(C39,$B$4:$ZZ$12,6,0)</f>
        <v>4</v>
      </c>
      <c r="D44" s="43">
        <f t="shared" ref="D44:J44" ca="1" si="9">HLOOKUP(D39,$B$4:$ZZ$12,6,0)</f>
        <v>18</v>
      </c>
      <c r="E44" s="43">
        <f t="shared" ca="1" si="9"/>
        <v>10</v>
      </c>
      <c r="F44" s="43">
        <f t="shared" ca="1" si="9"/>
        <v>13</v>
      </c>
      <c r="G44" s="43">
        <f t="shared" ca="1" si="9"/>
        <v>8</v>
      </c>
      <c r="H44" s="43">
        <f t="shared" ca="1" si="9"/>
        <v>14</v>
      </c>
      <c r="I44" s="43">
        <f t="shared" ca="1" si="9"/>
        <v>22</v>
      </c>
      <c r="J44" s="43">
        <f t="shared" ca="1" si="9"/>
        <v>9</v>
      </c>
    </row>
    <row r="45" spans="2:10" ht="15.6" x14ac:dyDescent="0.3">
      <c r="B45" s="46" t="s">
        <v>64</v>
      </c>
      <c r="C45" s="43">
        <f ca="1">HLOOKUP(C39,$B$4:$ZZ$12,7,0)</f>
        <v>0</v>
      </c>
      <c r="D45" s="43">
        <f t="shared" ref="D45:J45" ca="1" si="10">HLOOKUP(D39,$B$4:$ZZ$12,7,0)</f>
        <v>0</v>
      </c>
      <c r="E45" s="43">
        <f t="shared" ca="1" si="10"/>
        <v>0</v>
      </c>
      <c r="F45" s="43">
        <f t="shared" ca="1" si="10"/>
        <v>0</v>
      </c>
      <c r="G45" s="43">
        <f t="shared" ca="1" si="10"/>
        <v>0</v>
      </c>
      <c r="H45" s="43">
        <f t="shared" ca="1" si="10"/>
        <v>0</v>
      </c>
      <c r="I45" s="43">
        <f t="shared" ca="1" si="10"/>
        <v>0</v>
      </c>
      <c r="J45" s="43">
        <f t="shared" ca="1" si="10"/>
        <v>0</v>
      </c>
    </row>
    <row r="46" spans="2:10" x14ac:dyDescent="0.3">
      <c r="B46" s="44"/>
      <c r="C46" s="43"/>
      <c r="D46" s="43"/>
      <c r="E46" s="43"/>
      <c r="F46" s="43"/>
      <c r="G46" s="43"/>
      <c r="H46" s="43"/>
      <c r="I46" s="43"/>
      <c r="J46" s="43"/>
    </row>
    <row r="47" spans="2:10" x14ac:dyDescent="0.3">
      <c r="B47" s="45"/>
      <c r="C47" s="43"/>
      <c r="D47" s="43"/>
      <c r="E47" s="43"/>
      <c r="F47" s="43"/>
      <c r="G47" s="43"/>
      <c r="H47" s="43"/>
      <c r="I47" s="43"/>
      <c r="J47" s="43"/>
    </row>
  </sheetData>
  <mergeCells count="9">
    <mergeCell ref="AH3:AK3"/>
    <mergeCell ref="Z3:AC3"/>
    <mergeCell ref="AD3:AG3"/>
    <mergeCell ref="B3:E3"/>
    <mergeCell ref="F3:I3"/>
    <mergeCell ref="J3:M3"/>
    <mergeCell ref="N3:Q3"/>
    <mergeCell ref="R3:U3"/>
    <mergeCell ref="V3:Y3"/>
  </mergeCells>
  <pageMargins left="0.7" right="0.7" top="0.75" bottom="0.75" header="0.3" footer="0.3"/>
  <pageSetup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15112-33AE-4002-8235-38289B2E2356}">
  <dimension ref="A1:H11"/>
  <sheetViews>
    <sheetView zoomScaleNormal="100" workbookViewId="0">
      <selection sqref="A1:H1"/>
    </sheetView>
  </sheetViews>
  <sheetFormatPr defaultRowHeight="14.4" x14ac:dyDescent="0.3"/>
  <cols>
    <col min="1" max="8" width="13.6640625" customWidth="1"/>
  </cols>
  <sheetData>
    <row r="1" spans="1:8" ht="40.200000000000003" customHeight="1" x14ac:dyDescent="0.35">
      <c r="A1" s="59" t="s">
        <v>58</v>
      </c>
      <c r="B1" s="60"/>
      <c r="C1" s="60"/>
      <c r="D1" s="60"/>
      <c r="E1" s="60"/>
      <c r="F1" s="60"/>
      <c r="G1" s="60"/>
      <c r="H1" s="60"/>
    </row>
    <row r="2" spans="1:8" ht="46.8" x14ac:dyDescent="0.3">
      <c r="A2" s="6" t="s">
        <v>2</v>
      </c>
      <c r="B2" s="6" t="s">
        <v>51</v>
      </c>
      <c r="C2" s="6" t="s">
        <v>52</v>
      </c>
      <c r="D2" s="6" t="s">
        <v>53</v>
      </c>
      <c r="E2" s="6" t="s">
        <v>54</v>
      </c>
      <c r="F2" s="19" t="s">
        <v>55</v>
      </c>
      <c r="G2" s="19" t="s">
        <v>56</v>
      </c>
      <c r="H2" s="19" t="s">
        <v>57</v>
      </c>
    </row>
    <row r="3" spans="1:8" x14ac:dyDescent="0.3">
      <c r="A3">
        <v>2015</v>
      </c>
      <c r="B3" s="31">
        <f>'04_oahu_cust_complnt_src_cnt'!B8</f>
        <v>10</v>
      </c>
      <c r="C3" s="31">
        <f>'04_oahu_cust_complnt_src_cnt'!C8</f>
        <v>43</v>
      </c>
      <c r="D3" s="31">
        <f>'04_oahu_cust_complnt_src_cnt'!D8</f>
        <v>24</v>
      </c>
      <c r="E3" s="31">
        <f>'04_oahu_cust_complnt_src_cnt'!E8</f>
        <v>20</v>
      </c>
      <c r="F3" s="31">
        <f>SUM(B3:E3)</f>
        <v>97</v>
      </c>
      <c r="G3" s="20">
        <v>302728</v>
      </c>
      <c r="H3" s="32">
        <f>F3/G3*10000</f>
        <v>3.204196506434819</v>
      </c>
    </row>
    <row r="4" spans="1:8" x14ac:dyDescent="0.3">
      <c r="A4">
        <v>2016</v>
      </c>
      <c r="B4" s="31">
        <f>'04_oahu_cust_complnt_src_cnt'!F8</f>
        <v>9</v>
      </c>
      <c r="C4" s="31">
        <f>'04_oahu_cust_complnt_src_cnt'!G8</f>
        <v>13</v>
      </c>
      <c r="D4" s="31">
        <f>'04_oahu_cust_complnt_src_cnt'!H8</f>
        <v>7</v>
      </c>
      <c r="E4" s="31">
        <f>'04_oahu_cust_complnt_src_cnt'!I8</f>
        <v>2</v>
      </c>
      <c r="F4" s="31">
        <f t="shared" ref="F4:F11" si="0">SUM(B4:E4)</f>
        <v>31</v>
      </c>
      <c r="G4" s="20">
        <v>304432</v>
      </c>
      <c r="H4" s="32">
        <f t="shared" ref="H4:H11" si="1">F4/G4*10000</f>
        <v>1.0182897987071005</v>
      </c>
    </row>
    <row r="5" spans="1:8" x14ac:dyDescent="0.3">
      <c r="A5">
        <v>2017</v>
      </c>
      <c r="B5" s="31">
        <f>'04_oahu_cust_complnt_src_cnt'!J8</f>
        <v>9</v>
      </c>
      <c r="C5" s="31">
        <f>'04_oahu_cust_complnt_src_cnt'!K8</f>
        <v>9</v>
      </c>
      <c r="D5" s="31">
        <f>'04_oahu_cust_complnt_src_cnt'!L8</f>
        <v>5</v>
      </c>
      <c r="E5" s="31">
        <f>'04_oahu_cust_complnt_src_cnt'!M8</f>
        <v>4</v>
      </c>
      <c r="F5" s="31">
        <f t="shared" si="0"/>
        <v>27</v>
      </c>
      <c r="G5" s="20">
        <v>305129</v>
      </c>
      <c r="H5" s="32">
        <f t="shared" si="1"/>
        <v>0.8848716444520186</v>
      </c>
    </row>
    <row r="6" spans="1:8" x14ac:dyDescent="0.3">
      <c r="A6">
        <v>2018</v>
      </c>
      <c r="B6" s="31">
        <f>'04_oahu_cust_complnt_src_cnt'!N8</f>
        <v>2</v>
      </c>
      <c r="C6" s="31">
        <f>'04_oahu_cust_complnt_src_cnt'!O8</f>
        <v>7</v>
      </c>
      <c r="D6" s="31">
        <f>'04_oahu_cust_complnt_src_cnt'!P8</f>
        <v>3</v>
      </c>
      <c r="E6" s="31">
        <f>'04_oahu_cust_complnt_src_cnt'!Q8</f>
        <v>1</v>
      </c>
      <c r="F6" s="31">
        <f t="shared" si="0"/>
        <v>13</v>
      </c>
      <c r="G6" s="20">
        <v>305643</v>
      </c>
      <c r="H6" s="32">
        <f t="shared" si="1"/>
        <v>0.42533282293394581</v>
      </c>
    </row>
    <row r="7" spans="1:8" x14ac:dyDescent="0.3">
      <c r="A7">
        <v>2019</v>
      </c>
      <c r="B7" s="31">
        <f>'04_oahu_cust_complnt_src_cnt'!R8</f>
        <v>3</v>
      </c>
      <c r="C7" s="31">
        <f>'04_oahu_cust_complnt_src_cnt'!S8</f>
        <v>3</v>
      </c>
      <c r="D7" s="31">
        <f>'04_oahu_cust_complnt_src_cnt'!T8</f>
        <v>4</v>
      </c>
      <c r="E7" s="31">
        <f>'04_oahu_cust_complnt_src_cnt'!U8</f>
        <v>11</v>
      </c>
      <c r="F7" s="31">
        <f t="shared" si="0"/>
        <v>21</v>
      </c>
      <c r="G7" s="20">
        <v>306561</v>
      </c>
      <c r="H7" s="32">
        <f t="shared" si="1"/>
        <v>0.68501864229305109</v>
      </c>
    </row>
    <row r="8" spans="1:8" x14ac:dyDescent="0.3">
      <c r="A8">
        <v>2020</v>
      </c>
      <c r="B8" s="31">
        <f>'04_oahu_cust_complnt_src_cnt'!V8</f>
        <v>5</v>
      </c>
      <c r="C8" s="31">
        <f>'04_oahu_cust_complnt_src_cnt'!W8</f>
        <v>6</v>
      </c>
      <c r="D8" s="31">
        <f>'04_oahu_cust_complnt_src_cnt'!X8</f>
        <v>5</v>
      </c>
      <c r="E8" s="31">
        <f>'04_oahu_cust_complnt_src_cnt'!Y8</f>
        <v>3</v>
      </c>
      <c r="F8" s="31">
        <f t="shared" si="0"/>
        <v>19</v>
      </c>
      <c r="G8" s="20">
        <v>307528</v>
      </c>
      <c r="H8" s="32">
        <f t="shared" si="1"/>
        <v>0.61782992117790902</v>
      </c>
    </row>
    <row r="9" spans="1:8" x14ac:dyDescent="0.3">
      <c r="A9">
        <v>2021</v>
      </c>
      <c r="B9" s="31">
        <f>'04_oahu_cust_complnt_src_cnt'!Z8</f>
        <v>4</v>
      </c>
      <c r="C9" s="31">
        <f>'04_oahu_cust_complnt_src_cnt'!AA8</f>
        <v>3</v>
      </c>
      <c r="D9" s="31">
        <f>'04_oahu_cust_complnt_src_cnt'!AB8</f>
        <v>4</v>
      </c>
      <c r="E9" s="31">
        <f>'04_oahu_cust_complnt_src_cnt'!AC8</f>
        <v>3</v>
      </c>
      <c r="F9" s="31">
        <f t="shared" si="0"/>
        <v>14</v>
      </c>
      <c r="G9" s="20">
        <v>308918</v>
      </c>
      <c r="H9" s="32">
        <f t="shared" si="1"/>
        <v>0.45319469891686465</v>
      </c>
    </row>
    <row r="10" spans="1:8" x14ac:dyDescent="0.3">
      <c r="A10">
        <v>2022</v>
      </c>
      <c r="B10" s="31">
        <f>'04_oahu_cust_complnt_src_cnt'!AD8</f>
        <v>1</v>
      </c>
      <c r="C10" s="31">
        <f>'04_oahu_cust_complnt_src_cnt'!AE8</f>
        <v>15</v>
      </c>
      <c r="D10" s="31">
        <f>'04_oahu_cust_complnt_src_cnt'!AF8</f>
        <v>6</v>
      </c>
      <c r="E10" s="31">
        <f>'04_oahu_cust_complnt_src_cnt'!AG8</f>
        <v>8</v>
      </c>
      <c r="F10" s="31">
        <f t="shared" si="0"/>
        <v>30</v>
      </c>
      <c r="G10" s="20">
        <v>307178</v>
      </c>
      <c r="H10" s="32">
        <f t="shared" si="1"/>
        <v>0.97663244112534109</v>
      </c>
    </row>
    <row r="11" spans="1:8" x14ac:dyDescent="0.3">
      <c r="A11">
        <v>2023</v>
      </c>
      <c r="B11" s="31">
        <f>'04_oahu_cust_complnt_src_cnt'!AH8</f>
        <v>7</v>
      </c>
      <c r="C11" s="31">
        <f>'04_oahu_cust_complnt_src_cnt'!AI8</f>
        <v>8</v>
      </c>
      <c r="D11" s="31">
        <f>'04_oahu_cust_complnt_src_cnt'!AJ8</f>
        <v>13</v>
      </c>
      <c r="E11" s="31">
        <f>'04_oahu_cust_complnt_src_cnt'!AK8</f>
        <v>6</v>
      </c>
      <c r="F11" s="31">
        <f t="shared" si="0"/>
        <v>34</v>
      </c>
      <c r="G11" s="20">
        <v>309833</v>
      </c>
      <c r="H11" s="32">
        <f t="shared" si="1"/>
        <v>1.0973653548847282</v>
      </c>
    </row>
  </sheetData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EFC7D649105419D514C7461879083" ma:contentTypeVersion="37" ma:contentTypeDescription="Create a new document." ma:contentTypeScope="" ma:versionID="8fbda8c0a550de1666a47f6c446d6335">
  <xsd:schema xmlns:xsd="http://www.w3.org/2001/XMLSchema" xmlns:xs="http://www.w3.org/2001/XMLSchema" xmlns:p="http://schemas.microsoft.com/office/2006/metadata/properties" xmlns:ns1="http://schemas.microsoft.com/sharepoint/v3" xmlns:ns2="f5822c99-9961-48ca-933e-5d90a4aa8158" xmlns:ns3="d308fceb-9ca2-4f99-a260-64602f61e6f4" targetNamespace="http://schemas.microsoft.com/office/2006/metadata/properties" ma:root="true" ma:fieldsID="9f30d14b7a36d20429a3f5328d3adc3b" ns1:_="" ns2:_="" ns3:_="">
    <xsd:import namespace="http://schemas.microsoft.com/sharepoint/v3"/>
    <xsd:import namespace="f5822c99-9961-48ca-933e-5d90a4aa8158"/>
    <xsd:import namespace="d308fceb-9ca2-4f99-a260-64602f61e6f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onfidential_x0020_Classification" minOccurs="0"/>
                <xsd:element ref="ns2:Data_x0020_Retention_x0020_Classification" minOccurs="0"/>
                <xsd:element ref="ns2:Workspaces_ID" minOccurs="0"/>
                <xsd:element ref="ns3:Reporting_x0020_Area" minOccurs="0"/>
                <xsd:element ref="ns3:Notes0" minOccurs="0"/>
                <xsd:element ref="ns3:ChartList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22c99-9961-48ca-933e-5d90a4aa8158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10" nillable="true" ma:displayName="Information Classification" ma:description="Information Classification (per Information Resource Master Policy 01-04-00)" ma:format="Dropdown" ma:internalName="Confidential_x0020_Classification" ma:readOnly="false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11" nillable="true" ma:displayName="Data Retention Classification" ma:description="Data Retention Classification (per Information Resource Master Policy 01-07-00)" ma:format="Dropdown" ma:internalName="Data_x0020_Retention_x0020_Classification" ma:readOnly="false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2" nillable="true" ma:displayName="Workspaces_ID" ma:internalName="Workspaces_ID" ma:readOnly="false">
      <xsd:simpleType>
        <xsd:restriction base="dms:Text">
          <xsd:maxLength value="255"/>
        </xsd:restriction>
      </xsd:simpleType>
    </xsd:element>
    <xsd:element name="TaxCatchAll" ma:index="20" nillable="true" ma:displayName="Taxonomy Catch All Column" ma:hidden="true" ma:list="{47eccd1a-df23-4c73-bb03-f5981d979894}" ma:internalName="TaxCatchAll" ma:showField="CatchAllData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8fceb-9ca2-4f99-a260-64602f61e6f4" elementFormDefault="qualified">
    <xsd:import namespace="http://schemas.microsoft.com/office/2006/documentManagement/types"/>
    <xsd:import namespace="http://schemas.microsoft.com/office/infopath/2007/PartnerControls"/>
    <xsd:element name="Reporting_x0020_Area" ma:index="13" nillable="true" ma:displayName="Reporting Area" ma:default="." ma:description="Reporting Area" ma:format="Dropdown" ma:internalName="Reporting_x0020_Area" ma:readOnly="false">
      <xsd:simpleType>
        <xsd:restriction base="dms:Choice">
          <xsd:enumeration value="."/>
          <xsd:enumeration value="00 References"/>
          <xsd:enumeration value="01 Service Reliability"/>
          <xsd:enumeration value="02 Power Supply and Generation"/>
          <xsd:enumeration value="03 Renewable Energy"/>
          <xsd:enumeration value="04 Customer Service"/>
          <xsd:enumeration value="05 Financial"/>
          <xsd:enumeration value="06 Safety"/>
          <xsd:enumeration value="07 Rates and Revenues"/>
          <xsd:enumeration value="08 Emerging Technologies"/>
        </xsd:restriction>
      </xsd:simpleType>
    </xsd:element>
    <xsd:element name="Notes0" ma:index="14" nillable="true" ma:displayName="Notes" ma:description="Short Note for the Document - Used for shortcut to Chart" ma:internalName="Notes0" ma:readOnly="false">
      <xsd:simpleType>
        <xsd:restriction base="dms:Text">
          <xsd:maxLength value="255"/>
        </xsd:restriction>
      </xsd:simpleType>
    </xsd:element>
    <xsd:element name="ChartList" ma:index="15" nillable="true" ma:displayName="Chart List" ma:description="List of Charts in the Word Document" ma:internalName="ChartList" ma:readOnly="false">
      <xsd:simpleType>
        <xsd:restriction base="dms:Note"/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55cc815-6a27-4259-a1c5-43c2b30fea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artList xmlns="d308fceb-9ca2-4f99-a260-64602f61e6f4">04_oahu_cust_cmplnt_typ_cntch1.png
04_hawaii_cust_complnt_typ_cntch1.png
04_maui_cust_complnt_typ_cntch1.png
04_con_cust_complnt_typ_cntch1.png
04_oahu_cust_complnt_src_cntch1.png
04_hawaii_cust_complnt_src_cntch1.png
04_maui_cust_complnt_src_cntch1.png
04_con_cust_complnt_src_cntch1.png</ChartList>
    <PublishingStartDate xmlns="http://schemas.microsoft.com/sharepoint/v3" xsi:nil="true"/>
    <lcf76f155ced4ddcb4097134ff3c332f xmlns="d308fceb-9ca2-4f99-a260-64602f61e6f4">
      <Terms xmlns="http://schemas.microsoft.com/office/infopath/2007/PartnerControls"/>
    </lcf76f155ced4ddcb4097134ff3c332f>
    <TaxCatchAll xmlns="f5822c99-9961-48ca-933e-5d90a4aa8158" xsi:nil="true"/>
    <Data_x0020_Retention_x0020_Classification xmlns="f5822c99-9961-48ca-933e-5d90a4aa8158" xsi:nil="true"/>
    <Notes0 xmlns="d308fceb-9ca2-4f99-a260-64602f61e6f4" xsi:nil="true"/>
    <Workspaces_ID xmlns="f5822c99-9961-48ca-933e-5d90a4aa8158" xsi:nil="true"/>
    <Confidential_x0020_Classification xmlns="f5822c99-9961-48ca-933e-5d90a4aa8158" xsi:nil="true"/>
    <PublishingExpirationDate xmlns="http://schemas.microsoft.com/sharepoint/v3" xsi:nil="true"/>
    <Reporting_x0020_Area xmlns="d308fceb-9ca2-4f99-a260-64602f61e6f4">04 Customer Service</Reporting_x0020_Area>
  </documentManagement>
</p:properties>
</file>

<file path=customXml/itemProps1.xml><?xml version="1.0" encoding="utf-8"?>
<ds:datastoreItem xmlns:ds="http://schemas.openxmlformats.org/officeDocument/2006/customXml" ds:itemID="{F11F9670-6E6E-47CA-B1EA-7221AF897211}"/>
</file>

<file path=customXml/itemProps2.xml><?xml version="1.0" encoding="utf-8"?>
<ds:datastoreItem xmlns:ds="http://schemas.openxmlformats.org/officeDocument/2006/customXml" ds:itemID="{2D1744C1-9DA6-44B9-92DE-B3F6E6BD6D59}"/>
</file>

<file path=customXml/itemProps3.xml><?xml version="1.0" encoding="utf-8"?>
<ds:datastoreItem xmlns:ds="http://schemas.openxmlformats.org/officeDocument/2006/customXml" ds:itemID="{867D50C1-19F9-4A2C-AE3A-95F6F2C42F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04_oahu_cust_cmplnt_typ_cnt</vt:lpstr>
      <vt:lpstr>04_hawaii_cust_complnt_typ_cnt</vt:lpstr>
      <vt:lpstr>04_maui_cust_complnt_typ_cnt</vt:lpstr>
      <vt:lpstr>04_con_cust_complnt_typ_cnt</vt:lpstr>
      <vt:lpstr>04_oahu_cust_complnt_src_cnt</vt:lpstr>
      <vt:lpstr>04_hawaii_cust_complnt_src_cnt</vt:lpstr>
      <vt:lpstr>04_maui_cust_complnt_src_cnt</vt:lpstr>
      <vt:lpstr>04_con_cust_complnt_src_cnt</vt:lpstr>
      <vt:lpstr>04_oahu_cust_cmplnt_per_10K</vt:lpstr>
      <vt:lpstr>04_hawaii_cust_cmplnt_per_10K</vt:lpstr>
      <vt:lpstr>04_maui_cust_cmplnt_per_10K</vt:lpstr>
      <vt:lpstr>04_con_cust_cmplnt_per_10K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2024-01-31T02:44:10Z</dcterms:created>
  <dcterms:modified xsi:type="dcterms:W3CDTF">2024-01-31T02:44:18Z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0x010100470EFC7D649105419D514C7461879083</vt:lpwstr>
  </property>
  <property fmtid="{D5CDD505-2E9C-101B-9397-08002B2CF9AE}" pid="4" name="_dlc_DocIdItemGuid">
    <vt:lpwstr>da2fce17-9ea3-473a-9fe2-9f3eb7e3bdbc</vt:lpwstr>
  </property>
  <property fmtid="{D5CDD505-2E9C-101B-9397-08002B2CF9AE}" pid="5" name="URL">
    <vt:lpwstr/>
  </property>
</Properties>
</file>