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0" documentId="13_ncr:1_{43F6063E-32FD-4487-B019-BD1F82EE4CF9}" xr6:coauthVersionLast="47" xr6:coauthVersionMax="47" xr10:uidLastSave="{00000000-0000-0000-0000-000000000000}"/>
  <bookViews>
    <workbookView xWindow="19090" yWindow="-14420" windowWidth="21820" windowHeight="38020" tabRatio="872" xr2:uid="{00000000-000D-0000-FFFF-FFFF00000000}"/>
  </bookViews>
  <sheets>
    <sheet name="3H NEM Link" sheetId="38" r:id="rId1"/>
  </sheets>
  <definedNames>
    <definedName name="A__Curtailed_of_all_renewable_energy_resources">OFFSET(#REF!,0,COUNTA(#REF!)-10,1,10)</definedName>
    <definedName name="A_1._MWh_curtailed_from_curtailable_renewable_resources">OFFSET(#REF!,0,COUNTA(#REF!)-10,1,10)</definedName>
    <definedName name="A_1_Curtailed">OFFSET(#REF!,0,COUNTA(#REF!)-10,1,10)</definedName>
    <definedName name="A_1_Curtailed_of_all_renewable_energy_resources">OFFSET(#REF!,0,COUNTA(#REF!)-10,1,10)</definedName>
    <definedName name="A_1_Curtailed_of_curtailable_renewable_resources">OFFSET(#REF!,0,COUNTA(#REF!)-10,1,10)</definedName>
    <definedName name="A_2._MWh_taken_from_curtailable_renewable_resources">OFFSET(#REF!,0,COUNTA(#REF!)-10,1,10)</definedName>
    <definedName name="A_3._MWh_taken_from_firm_renewable">OFFSET(#REF!,0,COUNTA(#REF!)-10,1,10)</definedName>
    <definedName name="A_3._MWh_taken_from_firm_renewable_and_utility_hydro_generating_facilities">OFFSET(#REF!,0,COUNTA(#REF!)-10,1,10)</definedName>
    <definedName name="A_4._MWh_taken_from_uncurtailable">OFFSET(#REF!,0,COUNTA(#REF!)-10,1,10)</definedName>
    <definedName name="A_4._MWh_taken_from_uncurtailable_distributed_renewable_generation_resources">OFFSET(#REF!,0,COUNTA(#REF!)-10,1,10)</definedName>
    <definedName name="A_ann" localSheetId="0">OFFSET('3H NEM Link'!$C$3:$L$3,0,COUNTA('3H NEM Link'!$C$3:$ZP$3)-10,1,10)</definedName>
    <definedName name="A_ann">OFFSET(#REF!,0,MAX(0,COUNTA(#REF!)-10),1,MIN(10,COUNTA(#REF!)))</definedName>
    <definedName name="A_Biofuels">OFFSET(#REF!,0,COUNTA(#REF!)-10,1,10)</definedName>
    <definedName name="A_Biomass">OFFSET(#REF!,0,COUNTA(#REF!)-10,1,10)</definedName>
    <definedName name="A_Biomass_including_municipal_solid_waste">OFFSET(#REF!,0,COUNTA(#REF!)-10,1,10)</definedName>
    <definedName name="A_Consolidated">OFFSET(#REF!,0,MAX(0,COUNTA(#REF!)-10),1,MIN(10,COUNTA(#REF!)))</definedName>
    <definedName name="A_Consolidated_Companies">OFFSET(#REF!,0,COUNTA(#REF!)-10,1,10)</definedName>
    <definedName name="A_Customer_sited_renewables">OFFSET(#REF!,0,COUNTA(#REF!)-10,1,10)</definedName>
    <definedName name="A_Facility_Requested">OFFSET(#REF!,0,MAX(0,COUNTA(#REF!)-10),1,MIN(10,COUNTA(#REF!)))</definedName>
    <definedName name="A_Geothermal">OFFSET(#REF!,0,COUNTA(#REF!)-10,1,10)</definedName>
    <definedName name="A_Hawai‘i_Electric_Light">OFFSET(#REF!,0,MAX(0,COUNTA(#REF!)-10),1,MIN(10,COUNTA(#REF!)))</definedName>
    <definedName name="A_Hawaiian_Electric">OFFSET(#REF!,0,MAX(0,COUNTA(#REF!)-10),1,MIN(10,COUNTA(#REF!)))</definedName>
    <definedName name="A_Hydro">OFFSET(#REF!,0,COUNTA(#REF!)-10,1,10)</definedName>
    <definedName name="A_Maui_Electric">OFFSET(#REF!,0,MAX(0,COUNTA(#REF!)-10),1,MIN(10,COUNTA(#REF!)))</definedName>
    <definedName name="A_MW_Capacity" localSheetId="0">OFFSET('3H NEM Link'!$C$7:$L$7,0,COUNTA('3H NEM Link'!$C$3:$ZP$3)-10,1,10)</definedName>
    <definedName name="A_NEM_Participants" localSheetId="0">OFFSET('3H NEM Link'!$C$6:$L$6,0,COUNTA('3H NEM Link'!$C$3:$ZP$3)-10,1,10)</definedName>
    <definedName name="A_Oversupply">OFFSET(#REF!,0,MAX(0,COUNTA(#REF!)-10),1,MIN(10,COUNTA(#REF!)))</definedName>
    <definedName name="A_System_Constraint">OFFSET(#REF!,0,MAX(0,COUNTA(#REF!)-10),1,MIN(10,COUNTA(#REF!)))</definedName>
    <definedName name="A_Utility_scale_PV">OFFSET(#REF!,0,COUNTA(#REF!)-10,1,10)</definedName>
    <definedName name="A_Wind">OFFSET(#REF!,0,COUNTA(#REF!)-10,1,10)</definedName>
    <definedName name="B__Curtailed_of_curtailable_renewable_resources">OFFSET(#REF!,0,COUNTA(#REF!)-8,1,8)</definedName>
    <definedName name="B_1._MWh_curtailed_from_curtailable_renewable_resources">OFFSET(#REF!,0,COUNTA(#REF!)-8,1,8)</definedName>
    <definedName name="B_1_Curtailed_of_all_renewable_energy_resources">OFFSET(#REF!,0,COUNTA(#REF!)-8,1,8)</definedName>
    <definedName name="B_1_Curtailed_of_curtailable_renewable_resources">OFFSET(#REF!,0,COUNTA(#REF!)-8,1,8)</definedName>
    <definedName name="B_2._MWh_taken_from_curtailable_renewable_resources">OFFSET(#REF!,0,COUNTA(#REF!)-8,1,8)</definedName>
    <definedName name="B_3._MWh_taken_from_firm_renewable">OFFSET(#REF!,0,COUNTA(#REF!)-8,1,8)</definedName>
    <definedName name="B_3._MWh_taken_from_firm_renewable_and_utility_hydro_generating_facilities">OFFSET(#REF!,0,COUNTA(#REF!)-8,1,8)</definedName>
    <definedName name="B_4._MWh_taken_from_uncurtailable_distributed">OFFSET(#REF!,0,COUNTA(#REF!)-8,1,8)</definedName>
    <definedName name="B_4._MWh_taken_from_uncurtailable_distributed_renewable_generation_resources">OFFSET(#REF!,0,COUNTA(#REF!)-8,1,8)</definedName>
    <definedName name="B_Biofuels">OFFSET(#REF!,0,COUNTA(#REF!)-8,1,8)</definedName>
    <definedName name="B_Biomass">OFFSET(#REF!,0,COUNTA(#REF!)-8,1,8)</definedName>
    <definedName name="B_Biomass_including_municipal_solid_waste">OFFSET(#REF!,0,COUNTA(#REF!)-8,1,8)</definedName>
    <definedName name="B_Consolidated">OFFSET(#REF!,0,COUNTA(#REF!)-8,1,8)</definedName>
    <definedName name="B_Consolidated_Companies">OFFSET(#REF!,0,COUNTA(#REF!)-8,1,8)</definedName>
    <definedName name="B_Customer_sited_renewables">OFFSET(#REF!,0,COUNTA(#REF!)-8,1,8)</definedName>
    <definedName name="B_Facility_Requested">OFFSET(#REF!,0,COUNTA(#REF!)-8,1,8)</definedName>
    <definedName name="B_Geothermal">OFFSET(#REF!,0,COUNTA(#REF!)-8,1,8)</definedName>
    <definedName name="B_Hawai‘i_Electric_Light">OFFSET(#REF!,0,COUNTA(#REF!)-8,1,8)</definedName>
    <definedName name="B_Hawaiian_Electric">OFFSET(#REF!,0,COUNTA(#REF!)-8,1,8)</definedName>
    <definedName name="B_Hydro">OFFSET(#REF!,0,COUNTA(#REF!)-8,1,8)</definedName>
    <definedName name="B_Maui_Electric">OFFSET(#REF!,0,COUNTA(#REF!)-8,1,8)</definedName>
    <definedName name="B_MW_Capacity" localSheetId="0">OFFSET('3H NEM Link'!$C$28:$J$28,0,COUNTA('3H NEM Link'!$C$25:$ZP$25)-8,1,8)</definedName>
    <definedName name="B_NEM_Participants" localSheetId="0">OFFSET('3H NEM Link'!$C$27:$J$27,0,COUNTA('3H NEM Link'!$C$25:$ZP$25)-8,1,8)</definedName>
    <definedName name="B_Oversupply">OFFSET(#REF!,0,COUNTA(#REF!)-8,1,8)</definedName>
    <definedName name="B_pct_Curtailed_of_All_Renewable_Energy_Resources">OFFSET(#REF!,0,COUNTA(#REF!)-8,1,8)</definedName>
    <definedName name="B_qtr" localSheetId="0">OFFSET('3H NEM Link'!$C$25:$J$25,0,COUNTA('3H NEM Link'!$C$25:$ZP$25)-8,1,8)</definedName>
    <definedName name="B_qtr">OFFSET(#REF!,0,COUNTA(#REF!)-8,1,8)</definedName>
    <definedName name="B_System_Constraint">OFFSET(#REF!,0,COUNTA(#REF!)-8,1,8)</definedName>
    <definedName name="B_Utility_scale_PV">OFFSET(#REF!,0,COUNTA(#REF!)-8,1,8)</definedName>
    <definedName name="B_Wind">OFFSET(#REF!,0,COUNTA(#REF!)-8,1,8)</definedName>
    <definedName name="C_ann" localSheetId="0">OFFSET('3H NEM Link'!$C$48:$L$48,0,COUNTA('3H NEM Link'!$C$48:$ZP$48)-10,1,10)</definedName>
    <definedName name="C_ann">OFFSET(#REF!,0,MAX(0,COUNTA(#REF!)-10),1,MIN(10,COUNTA(#REF!)))</definedName>
    <definedName name="C_Biofuels">OFFSET(#REF!,0,COUNTA(#REF!)-10,1,10)</definedName>
    <definedName name="C_Biomass">OFFSET(#REF!,0,COUNTA(#REF!)-10,1,10)</definedName>
    <definedName name="C_Customer_sited_renewables">OFFSET(#REF!,0,COUNTA(#REF!)-10,1,10)</definedName>
    <definedName name="C_Facility_Requested">OFFSET(#REF!,0,MAX(0,COUNTA(#REF!)-10),1,MIN(10,COUNTA(#REF!)))</definedName>
    <definedName name="C_Hawaiian_Electric">OFFSET(#REF!,0,COUNTA(#REF!)-10,1,10)</definedName>
    <definedName name="C_MW_Capacity" localSheetId="0">OFFSET('3H NEM Link'!$C$52:$L$52,0,COUNTA('3H NEM Link'!$C$48:$ZP$48)-10,1,10)</definedName>
    <definedName name="C_NEM_Participants" localSheetId="0">OFFSET('3H NEM Link'!$C$51:$L$51,0,COUNTA('3H NEM Link'!$C$48:$ZP$48)-10,1,10)</definedName>
    <definedName name="C_Oversupply">OFFSET(#REF!,0,MAX(0,COUNTA(#REF!)-10),1,MIN(10,COUNTA(#REF!)))</definedName>
    <definedName name="C_System_Constraint">OFFSET(#REF!,0,MAX(0,COUNTA(#REF!)-10),1,MIN(10,COUNTA(#REF!)))</definedName>
    <definedName name="C_Utility_scale_PV">OFFSET(#REF!,0,COUNTA(#REF!)-10,1,10)</definedName>
    <definedName name="C_Wind">OFFSET(#REF!,0,COUNTA(#REF!)-10,1,10)</definedName>
    <definedName name="D_Biofuels">OFFSET(#REF!,0,COUNTA(#REF!)-8,1,8)</definedName>
    <definedName name="D_Biomass">OFFSET(#REF!,0,COUNTA(#REF!)-8,1,8)</definedName>
    <definedName name="D_Customer_sited_renewables">OFFSET(#REF!,0,COUNTA(#REF!)-8,1,8)</definedName>
    <definedName name="D_Facility_Requested">OFFSET(#REF!,0,COUNTA(#REF!)-8,1,8)</definedName>
    <definedName name="D_Hawaiian_Electric">OFFSET(#REF!,0,COUNTA(#REF!)-8,1,8)</definedName>
    <definedName name="D_MW_Capacity" localSheetId="0">OFFSET('3H NEM Link'!$C$74:$J$74,0,COUNTA('3H NEM Link'!$C$71:$ZP$71)-8,1,8)</definedName>
    <definedName name="D_NEM_Participants" localSheetId="0">OFFSET('3H NEM Link'!$C$73:$J$73,0,COUNTA('3H NEM Link'!$C$71:$ZP$71)-8,1,8)</definedName>
    <definedName name="D_Oversupply">OFFSET(#REF!,0,COUNTA(#REF!)-8,1,8)</definedName>
    <definedName name="D_pct_Curtailed_of_All_Renewable_Energy_Resources">OFFSET(#REF!,0,COUNTA(#REF!)-8,1,8)</definedName>
    <definedName name="D_qtr" localSheetId="0">OFFSET('3H NEM Link'!$C$71:$J$71,0,COUNTA('3H NEM Link'!$C$71:$ZP$71)-8,1,8)</definedName>
    <definedName name="D_qtr">OFFSET(#REF!,0,COUNTA(#REF!)-8,1,8)</definedName>
    <definedName name="D_System_Constraint">OFFSET(#REF!,0,COUNTA(#REF!)-8,1,8)</definedName>
    <definedName name="D_Utility_scale_PV">OFFSET(#REF!,0,COUNTA(#REF!)-8,1,8)</definedName>
    <definedName name="D_Wind">OFFSET(#REF!,0,COUNTA(#REF!)-8,1,8)</definedName>
    <definedName name="E_ann" localSheetId="0">OFFSET('3H NEM Link'!$C$95:$L$95,0,COUNTA('3H NEM Link'!$C$95:$ZP$95)-10,1,10)</definedName>
    <definedName name="E_ann">OFFSET(#REF!,0,MAX(0,COUNTA(#REF!)-10),1,MIN(10,COUNTA(#REF!)))</definedName>
    <definedName name="E_Biofuels">OFFSET(#REF!,0,COUNTA(#REF!)-10,1,10)</definedName>
    <definedName name="E_Biomass">OFFSET(#REF!,0,COUNTA(#REF!)-10,1,10)</definedName>
    <definedName name="E_Customer_renewables">OFFSET(#REF!,0,COUNTA(#REF!)-10,1,10)</definedName>
    <definedName name="E_Customer_sited_renewables">OFFSET(#REF!,0,COUNTA(#REF!)-10,1,10)</definedName>
    <definedName name="E_Facility_Requested">OFFSET(#REF!,0,MAX(0,COUNTA(#REF!)-10),1,MIN(10,COUNTA(#REF!)))</definedName>
    <definedName name="E_Hydro">OFFSET(#REF!,0,COUNTA(#REF!)-10,1,10)</definedName>
    <definedName name="E_Maui_Electric">OFFSET(#REF!,0,COUNTA(#REF!)-10,1,10)</definedName>
    <definedName name="E_MW_Capacity" localSheetId="0">OFFSET('3H NEM Link'!$C$99:$L$99,0,COUNTA('3H NEM Link'!$C$95:$ZP$95)-10,1,10)</definedName>
    <definedName name="E_NEM_Participants" localSheetId="0">OFFSET('3H NEM Link'!$C$98:$L$98,0,COUNTA('3H NEM Link'!$C$95:$ZP$95)-10,1,10)</definedName>
    <definedName name="E_Oversupply">OFFSET(#REF!,0,MAX(0,COUNTA(#REF!)-10),1,MIN(10,COUNTA(#REF!)))</definedName>
    <definedName name="E_System_Constraint">OFFSET(#REF!,0,MAX(0,COUNTA(#REF!)-10),1,MIN(10,COUNTA(#REF!)))</definedName>
    <definedName name="E_Utility_scale_PV">OFFSET(#REF!,0,COUNTA(#REF!)-10,1,10)</definedName>
    <definedName name="E_Wind">OFFSET(#REF!,0,COUNTA(#REF!)-10,1,10)</definedName>
    <definedName name="F_Biofuels">OFFSET(#REF!,0,COUNTA(#REF!)-8,1,8)</definedName>
    <definedName name="F_Biomass">OFFSET(#REF!,0,COUNTA(#REF!)-8,1,8)</definedName>
    <definedName name="F_Customer_sited_renewables">OFFSET(#REF!,0,COUNTA(#REF!)-8,1,8)</definedName>
    <definedName name="F_Facility_Requested">OFFSET(#REF!,0,COUNTA(#REF!)-8,1,8)</definedName>
    <definedName name="F_Geothermal">OFFSET(#REF!,0,COUNTA(#REF!)-8,1,8)</definedName>
    <definedName name="F_Hydro">OFFSET(#REF!,0,COUNTA(#REF!)-8,1,8)</definedName>
    <definedName name="F_Maui_Electric">OFFSET(#REF!,0,COUNTA(#REF!)-8,1,8)</definedName>
    <definedName name="F_MW_Capacity" localSheetId="0">OFFSET('3H NEM Link'!$C$121:$J$121,0,COUNTA('3H NEM Link'!$C$118:$ZP$118)-8,1,8)</definedName>
    <definedName name="F_NEM_Participants" localSheetId="0">OFFSET('3H NEM Link'!$C$120:$J$120,0,COUNTA('3H NEM Link'!$C$118:$ZP$118)-8,1,8)</definedName>
    <definedName name="F_Oversupply">OFFSET(#REF!,0,COUNTA(#REF!)-8,1,8)</definedName>
    <definedName name="F_pct_Curtailed_of_All_Renewable_Energy_Resources">OFFSET(#REF!,0,COUNTA(#REF!)-8,1,8)</definedName>
    <definedName name="F_qtr" localSheetId="0">OFFSET('3H NEM Link'!$C$118:$J$118,0,COUNTA('3H NEM Link'!$C$118:$ZP$118)-8,1,8)</definedName>
    <definedName name="F_qtr">OFFSET(#REF!,0,COUNTA(#REF!)-8,1,8)</definedName>
    <definedName name="F_System_Constraint">OFFSET(#REF!,0,COUNTA(#REF!)-8,1,8)</definedName>
    <definedName name="F_Utility_scale_PV">OFFSET(#REF!,0,COUNTA(#REF!)-8,1,8)</definedName>
    <definedName name="F_Wind">OFFSET(#REF!,0,COUNTA(#REF!)-8,1,8)</definedName>
    <definedName name="G_ann" localSheetId="0">OFFSET('3H NEM Link'!$C$140:$N$140,0,COUNTA('3H NEM Link'!$C$140:$ZP$140)-10,1,10)</definedName>
    <definedName name="G_ann">OFFSET(#REF!,0,MAX(0,COUNTA(#REF!)-10),1,MIN(10,COUNTA(#REF!)))</definedName>
    <definedName name="G_Biofuels">OFFSET(#REF!,0,COUNTA(#REF!)-10,1,10)</definedName>
    <definedName name="G_Biomass">OFFSET(#REF!,0,COUNTA(#REF!)-10,1,10)</definedName>
    <definedName name="G_Customer_sited_renewables">OFFSET(#REF!,0,COUNTA(#REF!)-10,1,10)</definedName>
    <definedName name="G_Facility_Requested">OFFSET(#REF!,0,MAX(0,COUNTA(#REF!)-10),1,MIN(10,COUNTA(#REF!)))</definedName>
    <definedName name="G_Geothermal">OFFSET(#REF!,0,COUNTA(#REF!)-10,1,10)</definedName>
    <definedName name="G_Hawai‘i_Electric_Light">OFFSET(#REF!,0,COUNTA(#REF!)-10,1,10)</definedName>
    <definedName name="G_Hydro">OFFSET(#REF!,0,COUNTA(#REF!)-10,1,10)</definedName>
    <definedName name="G_MW_Capacity" localSheetId="0">OFFSET('3H NEM Link'!$C$144:$N$144,0,COUNTA('3H NEM Link'!$C$140:$ZP$140)-10,1,10)</definedName>
    <definedName name="G_NEM_Participants" localSheetId="0">OFFSET('3H NEM Link'!$C$143:$N$143,0,COUNTA('3H NEM Link'!$C$140:$ZP$140)-10,1,10)</definedName>
    <definedName name="G_Oversupply">OFFSET(#REF!,0,MAX(0,COUNTA(#REF!)-10),1,MIN(10,COUNTA(#REF!)))</definedName>
    <definedName name="G_System_Constraint">OFFSET(#REF!,0,MAX(0,COUNTA(#REF!)-10),1,MIN(10,COUNTA(#REF!)))</definedName>
    <definedName name="G_Utility_scale_PV">OFFSET(#REF!,0,COUNTA(#REF!)-10,1,10)</definedName>
    <definedName name="G_Wind">OFFSET(#REF!,0,COUNTA(#REF!)-10,1,10)</definedName>
    <definedName name="H_Biofuels">OFFSET(#REF!,0,COUNTA(#REF!)-8,1,8)</definedName>
    <definedName name="H_Biomass">OFFSET(#REF!,0,COUNTA(#REF!)-8,1,8)</definedName>
    <definedName name="H_Customer_sited_renewables">OFFSET(#REF!,0,COUNTA(#REF!)-8,1,8)</definedName>
    <definedName name="H_Facility_Requested">OFFSET(#REF!,0,COUNTA(#REF!)-8,1,8)</definedName>
    <definedName name="H_Geothermal">OFFSET(#REF!,0,COUNTA(#REF!)-8,1,8)</definedName>
    <definedName name="H_Hawai‘i_Electric_Light">OFFSET(#REF!,0,COUNTA(#REF!)-8,1,8)</definedName>
    <definedName name="H_Hydro">OFFSET(#REF!,0,COUNTA(#REF!)-8,1,8)</definedName>
    <definedName name="H_MW_Capacity" localSheetId="0">OFFSET('3H NEM Link'!$C$167:$J$167,0,COUNTA('3H NEM Link'!$C$164:$ZP$164)-8,1,8)</definedName>
    <definedName name="H_NEM_Participants" localSheetId="0">OFFSET('3H NEM Link'!$C$166:$J$166,0,COUNTA('3H NEM Link'!$C$164:$ZP$164)-8,1,8)</definedName>
    <definedName name="H_Oversupply">OFFSET(#REF!,0,COUNTA(#REF!)-8,1,8)</definedName>
    <definedName name="H_pct_Curtailed_of_All_Renewable_Energy_Resources">OFFSET(#REF!,0,COUNTA(#REF!)-8,1,8)</definedName>
    <definedName name="H_qtr" localSheetId="0">OFFSET('3H NEM Link'!$C$164:$J$164,0,COUNTA('3H NEM Link'!$C$164:$ZP$164)-8,1,8)</definedName>
    <definedName name="H_qtr">OFFSET(#REF!,0,COUNTA(#REF!)-8,1,8)</definedName>
    <definedName name="H_System_Constraint">OFFSET(#REF!,0,COUNTA(#REF!)-8,1,8)</definedName>
    <definedName name="H_Utility_scale_PV">OFFSET(#REF!,0,COUNTA(#REF!)-8,1,8)</definedName>
    <definedName name="H_Wind">OFFSET(#REF!,0,COUNTA(#REF!)-8,1,8)</definedName>
    <definedName name="PivotTab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X27" i="38" l="1"/>
  <c r="AX28" i="38"/>
  <c r="AW27" i="38"/>
  <c r="AW28" i="38"/>
  <c r="AV27" i="38" l="1"/>
  <c r="AV28" i="38"/>
  <c r="X144" i="38"/>
  <c r="X143" i="38"/>
  <c r="W144" i="38"/>
  <c r="W143" i="38"/>
  <c r="V144" i="38"/>
  <c r="V143" i="38"/>
  <c r="U144" i="38"/>
  <c r="U143" i="38"/>
  <c r="T144" i="38"/>
  <c r="T143" i="38"/>
  <c r="X99" i="38"/>
  <c r="X98" i="38"/>
  <c r="W99" i="38"/>
  <c r="W98" i="38"/>
  <c r="V99" i="38"/>
  <c r="V98" i="38"/>
  <c r="U99" i="38"/>
  <c r="U98" i="38"/>
  <c r="T99" i="38"/>
  <c r="T98" i="38"/>
  <c r="U51" i="38"/>
  <c r="T52" i="38"/>
  <c r="T7" i="38" s="1"/>
  <c r="T51" i="38"/>
  <c r="AT28" i="38"/>
  <c r="AT27" i="38"/>
  <c r="X6" i="38"/>
  <c r="X7" i="38"/>
  <c r="X51" i="38"/>
  <c r="X52" i="38"/>
  <c r="W52" i="38"/>
  <c r="W51" i="38"/>
  <c r="V52" i="38"/>
  <c r="V51" i="38"/>
  <c r="U52" i="38"/>
  <c r="AU28" i="38"/>
  <c r="AU27" i="38"/>
  <c r="T6" i="38" l="1"/>
  <c r="W7" i="38"/>
  <c r="W6" i="38"/>
  <c r="V7" i="38"/>
  <c r="U6" i="38"/>
  <c r="U7" i="38"/>
  <c r="V6" i="38"/>
  <c r="AS28" i="38"/>
  <c r="AS27" i="38"/>
  <c r="AR28" i="38"/>
  <c r="AR27" i="38"/>
  <c r="AQ27" i="38" l="1"/>
  <c r="AQ28" i="38"/>
  <c r="S6" i="38" l="1"/>
  <c r="S7" i="38"/>
  <c r="AP27" i="38"/>
  <c r="AP28" i="38"/>
  <c r="AO27" i="38"/>
  <c r="AO28" i="38"/>
  <c r="AN27" i="38" l="1"/>
  <c r="AN28" i="38"/>
  <c r="AM27" i="38" l="1"/>
  <c r="AM28" i="38"/>
  <c r="R6" i="38" l="1"/>
  <c r="R7" i="38"/>
  <c r="AL28" i="38" l="1"/>
  <c r="AL27" i="38"/>
  <c r="AK27" i="38" l="1"/>
  <c r="AK28" i="38"/>
  <c r="AJ27" i="38" l="1"/>
  <c r="AJ28" i="38"/>
  <c r="AI27" i="38" l="1"/>
  <c r="AI167" i="38" l="1"/>
  <c r="AI28" i="38" l="1"/>
  <c r="AH27" i="38" l="1"/>
  <c r="Q143" i="38" l="1"/>
  <c r="Q6" i="38" s="1"/>
  <c r="AH167" i="38"/>
  <c r="AH28" i="38" s="1"/>
  <c r="Q144" i="38" l="1"/>
  <c r="AG27" i="38" l="1"/>
  <c r="AG167" i="38" l="1"/>
  <c r="AG28" i="38" s="1"/>
  <c r="AF167" i="38"/>
  <c r="AF27" i="38" l="1"/>
  <c r="AF28" i="38"/>
  <c r="AE27" i="38" l="1"/>
  <c r="AE167" i="38" l="1"/>
  <c r="AE28" i="38" s="1"/>
  <c r="P143" i="38" l="1"/>
  <c r="AD167" i="38"/>
  <c r="P144" i="38" s="1"/>
  <c r="P6" i="38" l="1"/>
  <c r="P7" i="38"/>
  <c r="AC27" i="38" l="1"/>
  <c r="AC167" i="38" l="1"/>
  <c r="AB167" i="38" l="1"/>
  <c r="AA167" i="38" l="1"/>
  <c r="O144" i="38" l="1"/>
  <c r="O143" i="38"/>
  <c r="O6" i="38" l="1"/>
  <c r="O7" i="38" l="1"/>
  <c r="Q7" i="38"/>
  <c r="W27" i="38"/>
  <c r="X27" i="38"/>
  <c r="Y27" i="38"/>
  <c r="Z27" i="38"/>
  <c r="AA27" i="38"/>
  <c r="AB27" i="38"/>
  <c r="AD27" i="38"/>
  <c r="W28" i="38"/>
  <c r="X28" i="38"/>
  <c r="Y28" i="38"/>
  <c r="Z28" i="38"/>
  <c r="AA28" i="38"/>
  <c r="AB28" i="38"/>
  <c r="AC28" i="38"/>
  <c r="AD28" i="38"/>
  <c r="D27" i="38"/>
  <c r="E27" i="38"/>
  <c r="F27" i="38"/>
  <c r="G27" i="38"/>
  <c r="H27" i="38"/>
  <c r="I27" i="38"/>
  <c r="J27" i="38"/>
  <c r="K27" i="38"/>
  <c r="L27" i="38"/>
  <c r="M27" i="38"/>
  <c r="N27" i="38"/>
  <c r="O27" i="38"/>
  <c r="P27" i="38"/>
  <c r="Q27" i="38"/>
  <c r="R27" i="38"/>
  <c r="S27" i="38"/>
  <c r="T27" i="38"/>
  <c r="U27" i="38"/>
  <c r="V27" i="38"/>
  <c r="D28" i="38"/>
  <c r="E28" i="38"/>
  <c r="F28" i="38"/>
  <c r="G28" i="38"/>
  <c r="H28" i="38"/>
  <c r="I28" i="38"/>
  <c r="J28" i="38"/>
  <c r="K28" i="38"/>
  <c r="L28" i="38"/>
  <c r="M28" i="38"/>
  <c r="N28" i="38"/>
  <c r="O28" i="38"/>
  <c r="P28" i="38"/>
  <c r="Q28" i="38"/>
  <c r="R28" i="38"/>
  <c r="S28" i="38"/>
  <c r="T28" i="38"/>
  <c r="U28" i="38"/>
  <c r="V28" i="38"/>
  <c r="C28" i="38"/>
  <c r="C27" i="38"/>
  <c r="C7" i="38"/>
  <c r="D7" i="38"/>
  <c r="E7" i="38"/>
  <c r="F7" i="38"/>
  <c r="G7" i="38"/>
  <c r="H7" i="38"/>
  <c r="I7" i="38"/>
  <c r="J7" i="38"/>
  <c r="K7" i="38"/>
  <c r="L7" i="38"/>
  <c r="M7" i="38"/>
  <c r="N7" i="38"/>
  <c r="D6" i="38"/>
  <c r="E6" i="38"/>
  <c r="F6" i="38"/>
  <c r="G6" i="38"/>
  <c r="H6" i="38"/>
  <c r="I6" i="38"/>
  <c r="J6" i="38"/>
  <c r="K6" i="38"/>
  <c r="L6" i="38"/>
  <c r="M6" i="38"/>
  <c r="N6" i="38"/>
  <c r="C6" i="38"/>
</calcChain>
</file>

<file path=xl/sharedStrings.xml><?xml version="1.0" encoding="utf-8"?>
<sst xmlns="http://schemas.openxmlformats.org/spreadsheetml/2006/main" count="300" uniqueCount="60">
  <si>
    <t>Annual</t>
  </si>
  <si>
    <t>NEM</t>
  </si>
  <si>
    <t>NEM Participants</t>
  </si>
  <si>
    <t>MW Capacity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</si>
  <si>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</si>
  <si>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</si>
  <si>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</si>
  <si>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</si>
  <si>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</si>
  <si>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</si>
  <si>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</si>
  <si>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</si>
  <si>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</si>
  <si>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</si>
  <si>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</si>
  <si>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</si>
  <si>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</si>
  <si>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</si>
  <si>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</si>
  <si>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</si>
  <si>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</si>
  <si>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</si>
  <si>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</si>
  <si>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</si>
  <si>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A</t>
  </si>
  <si>
    <t>B</t>
  </si>
  <si>
    <t>C</t>
  </si>
  <si>
    <t>D</t>
  </si>
  <si>
    <t>E</t>
  </si>
  <si>
    <t>F</t>
  </si>
  <si>
    <t>G</t>
  </si>
  <si>
    <t>H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</si>
  <si>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</si>
  <si>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</si>
  <si>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</si>
  <si>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</si>
  <si>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</si>
  <si>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</si>
  <si>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</si>
  <si>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</si>
  <si>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</si>
  <si>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</si>
  <si>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</si>
  <si>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</si>
  <si>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</si>
  <si>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</si>
  <si>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</si>
  <si>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</si>
  <si>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</si>
  <si>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</si>
  <si>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</si>
  <si>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</si>
  <si>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</si>
  <si>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</si>
  <si>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</si>
  <si>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Q4 2022</t>
  </si>
  <si>
    <t>Q1 2023</t>
  </si>
  <si>
    <t>Q2 2023</t>
  </si>
  <si>
    <t>Q3 2023</t>
  </si>
  <si>
    <t>Q4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</si>
</sst>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#,##0.0"/>
    <numFmt numFmtId="167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4"/>
      <name val="Times New Roman"/>
      <family val="1"/>
    </font>
    <font>
      <b/>
      <u/>
      <sz val="12"/>
      <name val="Times New Roman"/>
      <family val="1"/>
    </font>
    <font>
      <sz val="12"/>
      <color theme="1"/>
      <name val="Arial"/>
      <family val="2"/>
    </font>
    <font>
      <sz val="10"/>
      <name val="Courier"/>
      <family val="3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7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4" fontId="8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8" applyNumberFormat="0" applyAlignment="0" applyProtection="0"/>
    <xf numFmtId="0" fontId="17" fillId="7" borderId="9" applyNumberFormat="0" applyAlignment="0" applyProtection="0"/>
    <xf numFmtId="0" fontId="18" fillId="7" borderId="8" applyNumberFormat="0" applyAlignment="0" applyProtection="0"/>
    <xf numFmtId="0" fontId="19" fillId="0" borderId="10" applyNumberFormat="0" applyFill="0" applyAlignment="0" applyProtection="0"/>
    <xf numFmtId="0" fontId="20" fillId="8" borderId="11" applyNumberFormat="0" applyAlignment="0" applyProtection="0"/>
    <xf numFmtId="0" fontId="21" fillId="0" borderId="0" applyNumberFormat="0" applyFill="0" applyBorder="0" applyAlignment="0" applyProtection="0"/>
    <xf numFmtId="0" fontId="1" fillId="9" borderId="12" applyNumberFormat="0" applyFont="0" applyAlignment="0" applyProtection="0"/>
    <xf numFmtId="0" fontId="22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</cellStyleXfs>
  <cellXfs count="76">
    <xf numFmtId="0" fontId="0" fillId="0" borderId="0" xfId="0"/>
    <xf numFmtId="0" fontId="0" fillId="0" borderId="0" xfId="0" applyFill="1"/>
    <xf numFmtId="0" fontId="0" fillId="0" borderId="0" xfId="0" applyFill="1" applyBorder="1"/>
    <xf numFmtId="0" fontId="6" fillId="2" borderId="3" xfId="0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left" indent="4"/>
    </xf>
    <xf numFmtId="3" fontId="0" fillId="0" borderId="0" xfId="0" applyNumberFormat="1" applyFill="1"/>
    <xf numFmtId="165" fontId="0" fillId="0" borderId="0" xfId="0" applyNumberFormat="1" applyAlignment="1">
      <alignment horizontal="center"/>
    </xf>
    <xf numFmtId="3" fontId="0" fillId="0" borderId="0" xfId="6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4" fillId="0" borderId="0" xfId="0" applyFont="1" applyFill="1"/>
    <xf numFmtId="3" fontId="0" fillId="0" borderId="0" xfId="0" applyNumberFormat="1" applyFill="1" applyBorder="1" applyAlignment="1">
      <alignment horizontal="center"/>
    </xf>
    <xf numFmtId="166" fontId="0" fillId="0" borderId="0" xfId="6" applyNumberFormat="1" applyFont="1" applyFill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/>
    <xf numFmtId="166" fontId="0" fillId="0" borderId="0" xfId="0" applyNumberFormat="1" applyFill="1" applyAlignment="1">
      <alignment horizontal="center"/>
    </xf>
    <xf numFmtId="3" fontId="0" fillId="0" borderId="0" xfId="0" applyNumberFormat="1"/>
    <xf numFmtId="0" fontId="5" fillId="2" borderId="1" xfId="0" applyFont="1" applyFill="1" applyBorder="1" applyAlignment="1">
      <alignment horizontal="center"/>
    </xf>
    <xf numFmtId="3" fontId="0" fillId="0" borderId="0" xfId="6" applyNumberFormat="1" applyFont="1" applyFill="1" applyAlignment="1">
      <alignment horizontal="center"/>
    </xf>
    <xf numFmtId="3" fontId="1" fillId="0" borderId="0" xfId="6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167" fontId="0" fillId="0" borderId="0" xfId="72" applyNumberFormat="1" applyFont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5" fillId="0" borderId="3" xfId="0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6" fontId="0" fillId="0" borderId="0" xfId="0" applyNumberFormat="1"/>
    <xf numFmtId="0" fontId="5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74">
    <cellStyle name="20% - Accent1" xfId="49" builtinId="30" customBuiltin="1"/>
    <cellStyle name="20% - Accent2" xfId="53" builtinId="34" customBuiltin="1"/>
    <cellStyle name="20% - Accent3" xfId="57" builtinId="38" customBuiltin="1"/>
    <cellStyle name="20% - Accent4" xfId="61" builtinId="42" customBuiltin="1"/>
    <cellStyle name="20% - Accent5" xfId="65" builtinId="46" customBuiltin="1"/>
    <cellStyle name="20% - Accent6" xfId="69" builtinId="50" customBuiltin="1"/>
    <cellStyle name="40% - Accent1" xfId="50" builtinId="31" customBuiltin="1"/>
    <cellStyle name="40% - Accent2" xfId="54" builtinId="35" customBuiltin="1"/>
    <cellStyle name="40% - Accent3" xfId="58" builtinId="39" customBuiltin="1"/>
    <cellStyle name="40% - Accent4" xfId="62" builtinId="43" customBuiltin="1"/>
    <cellStyle name="40% - Accent5" xfId="66" builtinId="47" customBuiltin="1"/>
    <cellStyle name="40% - Accent6" xfId="70" builtinId="51" customBuiltin="1"/>
    <cellStyle name="60% - Accent1" xfId="51" builtinId="32" customBuiltin="1"/>
    <cellStyle name="60% - Accent2" xfId="55" builtinId="36" customBuiltin="1"/>
    <cellStyle name="60% - Accent3" xfId="59" builtinId="40" customBuiltin="1"/>
    <cellStyle name="60% - Accent4" xfId="63" builtinId="44" customBuiltin="1"/>
    <cellStyle name="60% - Accent5" xfId="67" builtinId="48" customBuiltin="1"/>
    <cellStyle name="60% - Accent6" xfId="71" builtinId="52" customBuiltin="1"/>
    <cellStyle name="Accent1" xfId="48" builtinId="29" customBuiltin="1"/>
    <cellStyle name="Accent2" xfId="52" builtinId="33" customBuiltin="1"/>
    <cellStyle name="Accent3" xfId="56" builtinId="37" customBuiltin="1"/>
    <cellStyle name="Accent4" xfId="60" builtinId="41" customBuiltin="1"/>
    <cellStyle name="Accent5" xfId="64" builtinId="45" customBuiltin="1"/>
    <cellStyle name="Accent6" xfId="68" builtinId="49" customBuiltin="1"/>
    <cellStyle name="Bad" xfId="37" builtinId="27" customBuiltin="1"/>
    <cellStyle name="Calculation" xfId="41" builtinId="22" customBuiltin="1"/>
    <cellStyle name="Check Cell" xfId="43" builtinId="23" customBuiltin="1"/>
    <cellStyle name="Comma" xfId="72" builtinId="3"/>
    <cellStyle name="Comma 2" xfId="1" xr:uid="{00000000-0005-0000-0000-00001C000000}"/>
    <cellStyle name="Comma 2 2" xfId="10" xr:uid="{00000000-0005-0000-0000-00001D000000}"/>
    <cellStyle name="Comma 2 3" xfId="11" xr:uid="{00000000-0005-0000-0000-00001E000000}"/>
    <cellStyle name="Comma 2 4" xfId="12" xr:uid="{00000000-0005-0000-0000-00001F000000}"/>
    <cellStyle name="Comma 3" xfId="2" xr:uid="{00000000-0005-0000-0000-000020000000}"/>
    <cellStyle name="Comma 4" xfId="13" xr:uid="{00000000-0005-0000-0000-000021000000}"/>
    <cellStyle name="Currency 2" xfId="14" xr:uid="{00000000-0005-0000-0000-000022000000}"/>
    <cellStyle name="Currency 2 2" xfId="15" xr:uid="{00000000-0005-0000-0000-000023000000}"/>
    <cellStyle name="Currency 2 3" xfId="16" xr:uid="{00000000-0005-0000-0000-000024000000}"/>
    <cellStyle name="Currency 2 4" xfId="17" xr:uid="{00000000-0005-0000-0000-000025000000}"/>
    <cellStyle name="Explanatory Text" xfId="46" builtinId="53" customBuiltin="1"/>
    <cellStyle name="Good" xfId="36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9" builtinId="20" customBuiltin="1"/>
    <cellStyle name="Linked Cell" xfId="42" builtinId="24" customBuiltin="1"/>
    <cellStyle name="Neutral" xfId="38" builtinId="28" customBuiltin="1"/>
    <cellStyle name="Normal" xfId="0" builtinId="0"/>
    <cellStyle name="Normal 2" xfId="3" xr:uid="{00000000-0005-0000-0000-000031000000}"/>
    <cellStyle name="Normal 2 2" xfId="18" xr:uid="{00000000-0005-0000-0000-000032000000}"/>
    <cellStyle name="Normal 2 2 2" xfId="19" xr:uid="{00000000-0005-0000-0000-000033000000}"/>
    <cellStyle name="Normal 2 2 2 2" xfId="20" xr:uid="{00000000-0005-0000-0000-000034000000}"/>
    <cellStyle name="Normal 2 2 3" xfId="21" xr:uid="{00000000-0005-0000-0000-000035000000}"/>
    <cellStyle name="Normal 2 2 4" xfId="22" xr:uid="{00000000-0005-0000-0000-000036000000}"/>
    <cellStyle name="Normal 2 3" xfId="23" xr:uid="{00000000-0005-0000-0000-000037000000}"/>
    <cellStyle name="Normal 3" xfId="4" xr:uid="{00000000-0005-0000-0000-000038000000}"/>
    <cellStyle name="Normal 3 2" xfId="8" xr:uid="{00000000-0005-0000-0000-000039000000}"/>
    <cellStyle name="Normal 3 2 2" xfId="30" xr:uid="{00000000-0005-0000-0000-00003A000000}"/>
    <cellStyle name="Normal 3 3" xfId="9" xr:uid="{00000000-0005-0000-0000-00003B000000}"/>
    <cellStyle name="Normal 4" xfId="7" xr:uid="{00000000-0005-0000-0000-00003C000000}"/>
    <cellStyle name="Normal 4 2" xfId="24" xr:uid="{00000000-0005-0000-0000-00003D000000}"/>
    <cellStyle name="Normal 5" xfId="25" xr:uid="{00000000-0005-0000-0000-00003E000000}"/>
    <cellStyle name="Normal 6" xfId="73" xr:uid="{00000000-0005-0000-0000-00003F000000}"/>
    <cellStyle name="Note" xfId="45" builtinId="10" customBuiltin="1"/>
    <cellStyle name="Output" xfId="40" builtinId="21" customBuiltin="1"/>
    <cellStyle name="Percent" xfId="6" builtinId="5"/>
    <cellStyle name="Percent 2" xfId="26" xr:uid="{00000000-0005-0000-0000-000043000000}"/>
    <cellStyle name="Percent 2 2" xfId="27" xr:uid="{00000000-0005-0000-0000-000044000000}"/>
    <cellStyle name="Percent 3" xfId="28" xr:uid="{00000000-0005-0000-0000-000045000000}"/>
    <cellStyle name="Percent 4" xfId="29" xr:uid="{00000000-0005-0000-0000-000046000000}"/>
    <cellStyle name="Percent 9" xfId="5" xr:uid="{00000000-0005-0000-0000-000047000000}"/>
    <cellStyle name="Title" xfId="31" builtinId="15" customBuiltin="1"/>
    <cellStyle name="Total" xfId="47" builtinId="25" customBuiltin="1"/>
    <cellStyle name="Warning Text" xfId="44" builtinId="11" customBuiltin="1"/>
  </cellStyles>
  <dxfs count="0"/>
  <tableStyles count="0" defaultTableStyle="TableStyleMedium2" defaultPivotStyle="PivotStyleLight16"/>
  <colors>
    <mruColors>
      <color rgb="FFA16600"/>
      <color rgb="FFAA4643"/>
      <color rgb="FF458600"/>
      <color rgb="FF71588F"/>
      <color rgb="FF2375DB"/>
      <color rgb="FFE80202"/>
      <color rgb="FF01819C"/>
      <color rgb="FF7474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Number of Participants and MW Capacity of the NEM Program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O</a:t>
            </a:r>
            <a:r>
              <a:rPr lang="en-US" sz="1200" b="1" i="0" u="none" strike="noStrike" baseline="0">
                <a:effectLst/>
              </a:rPr>
              <a:t>‘</a:t>
            </a: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ahu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Quarterly Cumulative (8 Rolling Quarters)</a:t>
            </a:r>
            <a:endParaRPr lang="en-US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0100837138508371"/>
          <c:y val="4.62901985859789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260109107192283"/>
          <c:y val="0.21609020141862056"/>
          <c:w val="0.76896440046384207"/>
          <c:h val="0.594081849526207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'3H NEM Link'!$B$73</c:f>
              <c:strCache>
                <c:ptCount val="1"/>
                <c:pt idx="0">
                  <c:v>NEM Participants</c:v>
                </c:pt>
              </c:strCache>
            </c:strRef>
          </c:tx>
          <c:spPr>
            <a:solidFill>
              <a:srgbClr val="2375DB"/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'3H NEM Link'!D_qtr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'3H NEM Link'!D_NEM_Participants</c:f>
              <c:numCache>
                <c:formatCode>#,##0</c:formatCode>
                <c:ptCount val="8"/>
                <c:pt idx="0">
                  <c:v>48255</c:v>
                </c:pt>
                <c:pt idx="1">
                  <c:v>48253</c:v>
                </c:pt>
                <c:pt idx="2">
                  <c:v>48254</c:v>
                </c:pt>
                <c:pt idx="3">
                  <c:v>48255</c:v>
                </c:pt>
                <c:pt idx="4">
                  <c:v>48257</c:v>
                </c:pt>
                <c:pt idx="5">
                  <c:v>48262</c:v>
                </c:pt>
                <c:pt idx="6">
                  <c:v>48272</c:v>
                </c:pt>
                <c:pt idx="7">
                  <c:v>48273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2D-4919-B1BF-50F6BF900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568448"/>
        <c:axId val="142570624"/>
      </c:barChart>
      <c:lineChart>
        <c:grouping val="standard"/>
        <c:varyColors val="0"/>
        <c:ser>
          <c:idx val="2"/>
          <c:order val="1"/>
          <c:tx>
            <c:strRef>
              <c:f>'3H NEM Link'!$B$74</c:f>
              <c:strCache>
                <c:ptCount val="1"/>
                <c:pt idx="0">
                  <c:v>MW Capacity</c:v>
                </c:pt>
              </c:strCache>
            </c:strRef>
          </c:tx>
          <c:spPr>
            <a:ln>
              <a:solidFill>
                <a:srgbClr val="E80202"/>
              </a:solidFill>
              <a:prstDash val="dash"/>
            </a:ln>
          </c:spPr>
          <c:marker>
            <c:symbol val="triangle"/>
            <c:size val="7"/>
            <c:spPr>
              <a:solidFill>
                <a:srgbClr val="E80202"/>
              </a:solidFill>
              <a:ln>
                <a:noFill/>
              </a:ln>
            </c:spPr>
          </c:marker>
          <c:cat>
            <c:strRef>
              <c:f>'3H NEM Link'!D_qtr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'3H NEM Link'!D_MW_Capacity</c:f>
              <c:numCache>
                <c:formatCode>#,##0.0</c:formatCode>
                <c:ptCount val="8"/>
                <c:pt idx="0">
                  <c:v>327.7</c:v>
                </c:pt>
                <c:pt idx="1">
                  <c:v>327.8</c:v>
                </c:pt>
                <c:pt idx="2">
                  <c:v>327.8</c:v>
                </c:pt>
                <c:pt idx="3">
                  <c:v>327.9</c:v>
                </c:pt>
                <c:pt idx="4">
                  <c:v>327.9</c:v>
                </c:pt>
                <c:pt idx="5">
                  <c:v>328</c:v>
                </c:pt>
                <c:pt idx="6">
                  <c:v>328.1</c:v>
                </c:pt>
                <c:pt idx="7">
                  <c:v>328.1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2D-4919-B1BF-50F6BF900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82912"/>
        <c:axId val="142572544"/>
      </c:lineChart>
      <c:catAx>
        <c:axId val="14256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2570624"/>
        <c:crosses val="autoZero"/>
        <c:auto val="1"/>
        <c:lblAlgn val="ctr"/>
        <c:lblOffset val="100"/>
        <c:noMultiLvlLbl val="0"/>
      </c:catAx>
      <c:valAx>
        <c:axId val="142570624"/>
        <c:scaling>
          <c:orientation val="minMax"/>
          <c:max val="80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 of NEM</a:t>
                </a:r>
                <a:r>
                  <a:rPr lang="en-US" baseline="0"/>
                  <a:t> Participants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5996233341806682E-3"/>
              <c:y val="0.2776875842606227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42568448"/>
        <c:crosses val="autoZero"/>
        <c:crossBetween val="between"/>
      </c:valAx>
      <c:valAx>
        <c:axId val="142572544"/>
        <c:scaling>
          <c:orientation val="minMax"/>
          <c:max val="4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Capacity in MWs</a:t>
                </a:r>
              </a:p>
            </c:rich>
          </c:tx>
          <c:layout>
            <c:manualLayout>
              <c:xMode val="edge"/>
              <c:yMode val="edge"/>
              <c:x val="0.96188572436578512"/>
              <c:y val="0.3612496215663659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42582912"/>
        <c:crosses val="max"/>
        <c:crossBetween val="between"/>
      </c:valAx>
      <c:catAx>
        <c:axId val="142582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2572544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Number of Participants and MW Capacity of the NEM Program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Maui</a:t>
            </a: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County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Quarterly Cumulative (8 Rolling Quarters)</a:t>
            </a:r>
            <a:endParaRPr lang="en-US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9720319634703196"/>
          <c:y val="5.501884648202047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6334208223971"/>
          <c:y val="0.22850677084387588"/>
          <c:w val="0.77222724228277118"/>
          <c:h val="0.581998660134593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'3H NEM Link'!$B$120</c:f>
              <c:strCache>
                <c:ptCount val="1"/>
                <c:pt idx="0">
                  <c:v>NEM Participants</c:v>
                </c:pt>
              </c:strCache>
            </c:strRef>
          </c:tx>
          <c:spPr>
            <a:solidFill>
              <a:srgbClr val="458600"/>
            </a:solidFill>
            <a:ln>
              <a:solidFill>
                <a:schemeClr val="accent3"/>
              </a:solidFill>
            </a:ln>
          </c:spPr>
          <c:invertIfNegative val="0"/>
          <c:cat>
            <c:strRef>
              <c:f>'3H NEM Link'!F_qtr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'3H NEM Link'!F_NEM_Participants</c:f>
              <c:numCache>
                <c:formatCode>#,##0</c:formatCode>
                <c:ptCount val="8"/>
                <c:pt idx="0">
                  <c:v>11647</c:v>
                </c:pt>
                <c:pt idx="1">
                  <c:v>11649</c:v>
                </c:pt>
                <c:pt idx="2">
                  <c:v>11651</c:v>
                </c:pt>
                <c:pt idx="3">
                  <c:v>11651</c:v>
                </c:pt>
                <c:pt idx="4">
                  <c:v>11651</c:v>
                </c:pt>
                <c:pt idx="5">
                  <c:v>11656</c:v>
                </c:pt>
                <c:pt idx="6">
                  <c:v>11663</c:v>
                </c:pt>
                <c:pt idx="7">
                  <c:v>11685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E1-46A0-B998-8AE7426A3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281536"/>
        <c:axId val="143291904"/>
      </c:barChart>
      <c:lineChart>
        <c:grouping val="standard"/>
        <c:varyColors val="0"/>
        <c:ser>
          <c:idx val="2"/>
          <c:order val="1"/>
          <c:tx>
            <c:strRef>
              <c:f>'3H NEM Link'!$B$121</c:f>
              <c:strCache>
                <c:ptCount val="1"/>
                <c:pt idx="0">
                  <c:v>MW Capacity</c:v>
                </c:pt>
              </c:strCache>
            </c:strRef>
          </c:tx>
          <c:spPr>
            <a:ln>
              <a:solidFill>
                <a:srgbClr val="E80202"/>
              </a:solidFill>
              <a:prstDash val="dash"/>
            </a:ln>
          </c:spPr>
          <c:marker>
            <c:symbol val="triangle"/>
            <c:size val="7"/>
            <c:spPr>
              <a:solidFill>
                <a:srgbClr val="E80202"/>
              </a:solidFill>
              <a:ln>
                <a:noFill/>
              </a:ln>
            </c:spPr>
          </c:marker>
          <c:cat>
            <c:strRef>
              <c:f>'3H NEM Link'!F_qtr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'3H NEM Link'!F_MW_Capacity</c:f>
              <c:numCache>
                <c:formatCode>#,##0.0</c:formatCode>
                <c:ptCount val="8"/>
                <c:pt idx="0">
                  <c:v>88.3</c:v>
                </c:pt>
                <c:pt idx="1">
                  <c:v>88.3</c:v>
                </c:pt>
                <c:pt idx="2">
                  <c:v>88.3</c:v>
                </c:pt>
                <c:pt idx="3" formatCode="0.0">
                  <c:v>88.3</c:v>
                </c:pt>
                <c:pt idx="4" formatCode="0.0">
                  <c:v>88.3</c:v>
                </c:pt>
                <c:pt idx="5" formatCode="0.0">
                  <c:v>88.3</c:v>
                </c:pt>
                <c:pt idx="6" formatCode="0.0">
                  <c:v>88.3</c:v>
                </c:pt>
                <c:pt idx="7" formatCode="0.0">
                  <c:v>88.3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E1-46A0-B998-8AE7426A3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304192"/>
        <c:axId val="143293824"/>
      </c:lineChart>
      <c:catAx>
        <c:axId val="14328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3291904"/>
        <c:crosses val="autoZero"/>
        <c:auto val="1"/>
        <c:lblAlgn val="ctr"/>
        <c:lblOffset val="100"/>
        <c:noMultiLvlLbl val="0"/>
      </c:catAx>
      <c:valAx>
        <c:axId val="143291904"/>
        <c:scaling>
          <c:orientation val="minMax"/>
          <c:max val="60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NEM</a:t>
                </a:r>
                <a:r>
                  <a:rPr lang="en-US" baseline="0"/>
                  <a:t> Participants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931758530183725E-2"/>
              <c:y val="0.2788537808095324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43281536"/>
        <c:crosses val="autoZero"/>
        <c:crossBetween val="between"/>
      </c:valAx>
      <c:valAx>
        <c:axId val="143293824"/>
        <c:scaling>
          <c:orientation val="minMax"/>
          <c:max val="3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Capacity in MWs</a:t>
                </a:r>
              </a:p>
            </c:rich>
          </c:tx>
          <c:layout>
            <c:manualLayout>
              <c:xMode val="edge"/>
              <c:yMode val="edge"/>
              <c:x val="0.95718420416009276"/>
              <c:y val="0.3444613220538297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43304192"/>
        <c:crosses val="max"/>
        <c:crossBetween val="between"/>
      </c:valAx>
      <c:catAx>
        <c:axId val="143304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293824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Number of Participants and MW Capacity of the NEM Program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Hawai</a:t>
            </a:r>
            <a:r>
              <a:rPr lang="en-US" sz="1200" b="1" i="0" u="none" strike="noStrike" baseline="0">
                <a:effectLst/>
              </a:rPr>
              <a:t>‘</a:t>
            </a: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i Island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Quarterly Cumulative (8 Rolling  Quarters)</a:t>
            </a:r>
            <a:endParaRPr lang="en-US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9339802130898021"/>
          <c:y val="4.34027777777777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676703390058991"/>
          <c:y val="0.21533793461002559"/>
          <c:w val="0.78567246695457116"/>
          <c:h val="0.611682559840562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'3H NEM Link'!$B$166</c:f>
              <c:strCache>
                <c:ptCount val="1"/>
                <c:pt idx="0">
                  <c:v>NEM Participants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invertIfNegative val="0"/>
          <c:cat>
            <c:strRef>
              <c:f>'3H NEM Link'!H_qtr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'3H NEM Link'!H_NEM_Participants</c:f>
              <c:numCache>
                <c:formatCode>#,##0</c:formatCode>
                <c:ptCount val="8"/>
                <c:pt idx="0">
                  <c:v>11105</c:v>
                </c:pt>
                <c:pt idx="1">
                  <c:v>11105</c:v>
                </c:pt>
                <c:pt idx="2">
                  <c:v>11103</c:v>
                </c:pt>
                <c:pt idx="3">
                  <c:v>11093</c:v>
                </c:pt>
                <c:pt idx="4">
                  <c:v>11069</c:v>
                </c:pt>
                <c:pt idx="5">
                  <c:v>11101</c:v>
                </c:pt>
                <c:pt idx="6">
                  <c:v>11101</c:v>
                </c:pt>
                <c:pt idx="7">
                  <c:v>11100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2E-4788-88E6-167B45FBC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688256"/>
        <c:axId val="142690176"/>
      </c:barChart>
      <c:lineChart>
        <c:grouping val="standard"/>
        <c:varyColors val="0"/>
        <c:ser>
          <c:idx val="2"/>
          <c:order val="1"/>
          <c:tx>
            <c:strRef>
              <c:f>'3H NEM Link'!$B$167</c:f>
              <c:strCache>
                <c:ptCount val="1"/>
                <c:pt idx="0">
                  <c:v>MW Capacity</c:v>
                </c:pt>
              </c:strCache>
            </c:strRef>
          </c:tx>
          <c:spPr>
            <a:ln>
              <a:solidFill>
                <a:srgbClr val="E80202"/>
              </a:solidFill>
              <a:prstDash val="dash"/>
            </a:ln>
          </c:spPr>
          <c:marker>
            <c:symbol val="triangle"/>
            <c:size val="7"/>
            <c:spPr>
              <a:solidFill>
                <a:srgbClr val="E80202"/>
              </a:solidFill>
              <a:ln>
                <a:noFill/>
              </a:ln>
            </c:spPr>
          </c:marker>
          <c:cat>
            <c:strRef>
              <c:f>'3H NEM Link'!H_qtr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'3H NEM Link'!H_MW_Capacity</c:f>
              <c:numCache>
                <c:formatCode>0.0</c:formatCode>
                <c:ptCount val="8"/>
                <c:pt idx="0">
                  <c:v>73.5</c:v>
                </c:pt>
                <c:pt idx="1">
                  <c:v>73.5</c:v>
                </c:pt>
                <c:pt idx="2">
                  <c:v>73.5</c:v>
                </c:pt>
                <c:pt idx="3">
                  <c:v>73.5</c:v>
                </c:pt>
                <c:pt idx="4">
                  <c:v>73.3</c:v>
                </c:pt>
                <c:pt idx="5">
                  <c:v>73.5</c:v>
                </c:pt>
                <c:pt idx="6">
                  <c:v>73.5</c:v>
                </c:pt>
                <c:pt idx="7">
                  <c:v>73.5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E-4788-88E6-167B45FBC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98368"/>
        <c:axId val="142696448"/>
      </c:lineChart>
      <c:catAx>
        <c:axId val="14268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2690176"/>
        <c:crosses val="autoZero"/>
        <c:auto val="1"/>
        <c:lblAlgn val="ctr"/>
        <c:lblOffset val="100"/>
        <c:noMultiLvlLbl val="0"/>
      </c:catAx>
      <c:valAx>
        <c:axId val="142690176"/>
        <c:scaling>
          <c:orientation val="minMax"/>
          <c:max val="60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</a:t>
                </a:r>
                <a:r>
                  <a:rPr lang="en-US" baseline="0"/>
                  <a:t> of </a:t>
                </a:r>
                <a:r>
                  <a:rPr lang="en-US"/>
                  <a:t>NEM</a:t>
                </a:r>
                <a:r>
                  <a:rPr lang="en-US" baseline="0"/>
                  <a:t> Participants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578346426482129E-2"/>
              <c:y val="0.32594445911698761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42688256"/>
        <c:crosses val="autoZero"/>
        <c:crossBetween val="between"/>
      </c:valAx>
      <c:valAx>
        <c:axId val="142696448"/>
        <c:scaling>
          <c:orientation val="minMax"/>
          <c:max val="3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Capacity in MWs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42698368"/>
        <c:crosses val="max"/>
        <c:crossBetween val="between"/>
      </c:valAx>
      <c:catAx>
        <c:axId val="142698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269644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Number of Participants and MW Capacity of the NEM Program</a:t>
            </a:r>
          </a:p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Hawaiian Electric</a:t>
            </a:r>
          </a:p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Quarterly Cumulative (8 Rolling Quarters)</a:t>
            </a:r>
            <a:endParaRPr lang="en-US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9910578386605784"/>
          <c:y val="4.918981481481481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413089492845652"/>
          <c:y val="0.22850665888986099"/>
          <c:w val="0.7546284556724101"/>
          <c:h val="0.601371866385391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'3H NEM Link'!$B$27</c:f>
              <c:strCache>
                <c:ptCount val="1"/>
                <c:pt idx="0">
                  <c:v>NEM Participants</c:v>
                </c:pt>
              </c:strCache>
            </c:strRef>
          </c:tx>
          <c:spPr>
            <a:solidFill>
              <a:srgbClr val="71588F"/>
            </a:solidFill>
            <a:ln>
              <a:solidFill>
                <a:schemeClr val="accent4"/>
              </a:solidFill>
            </a:ln>
          </c:spPr>
          <c:invertIfNegative val="0"/>
          <c:cat>
            <c:strRef>
              <c:f>'3H NEM Link'!B_qtr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'3H NEM Link'!B_NEM_Participants</c:f>
              <c:numCache>
                <c:formatCode>#,##0</c:formatCode>
                <c:ptCount val="8"/>
                <c:pt idx="0">
                  <c:v>71007</c:v>
                </c:pt>
                <c:pt idx="1">
                  <c:v>71007</c:v>
                </c:pt>
                <c:pt idx="2">
                  <c:v>71008</c:v>
                </c:pt>
                <c:pt idx="3">
                  <c:v>70999</c:v>
                </c:pt>
                <c:pt idx="4">
                  <c:v>70977</c:v>
                </c:pt>
                <c:pt idx="5">
                  <c:v>71019</c:v>
                </c:pt>
                <c:pt idx="6">
                  <c:v>71036</c:v>
                </c:pt>
                <c:pt idx="7">
                  <c:v>71058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E-4B93-A0B5-2D38050A8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733696"/>
        <c:axId val="142735616"/>
      </c:barChart>
      <c:lineChart>
        <c:grouping val="standard"/>
        <c:varyColors val="0"/>
        <c:ser>
          <c:idx val="2"/>
          <c:order val="1"/>
          <c:tx>
            <c:strRef>
              <c:f>'3H NEM Link'!$B$28</c:f>
              <c:strCache>
                <c:ptCount val="1"/>
                <c:pt idx="0">
                  <c:v>MW Capacity</c:v>
                </c:pt>
              </c:strCache>
            </c:strRef>
          </c:tx>
          <c:spPr>
            <a:ln>
              <a:solidFill>
                <a:srgbClr val="E80202"/>
              </a:solidFill>
              <a:prstDash val="dash"/>
            </a:ln>
          </c:spPr>
          <c:marker>
            <c:symbol val="triangle"/>
            <c:size val="7"/>
            <c:spPr>
              <a:solidFill>
                <a:srgbClr val="E80202"/>
              </a:solidFill>
              <a:ln>
                <a:noFill/>
              </a:ln>
            </c:spPr>
          </c:marker>
          <c:cat>
            <c:strRef>
              <c:f>'3H NEM Link'!B_qtr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'3H NEM Link'!B_MW_Capacity</c:f>
              <c:numCache>
                <c:formatCode>#,##0.0</c:formatCode>
                <c:ptCount val="8"/>
                <c:pt idx="0">
                  <c:v>489.5</c:v>
                </c:pt>
                <c:pt idx="1">
                  <c:v>489.6</c:v>
                </c:pt>
                <c:pt idx="2">
                  <c:v>489.6</c:v>
                </c:pt>
                <c:pt idx="3" formatCode="0.0">
                  <c:v>489.7</c:v>
                </c:pt>
                <c:pt idx="4" formatCode="0.0">
                  <c:v>489.5</c:v>
                </c:pt>
                <c:pt idx="5" formatCode="0.0">
                  <c:v>489.8</c:v>
                </c:pt>
                <c:pt idx="6" formatCode="0.0">
                  <c:v>489.90000000000003</c:v>
                </c:pt>
                <c:pt idx="7" formatCode="0.0">
                  <c:v>489.90000000000003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DE-4B93-A0B5-2D38050A8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333632"/>
        <c:axId val="143331712"/>
      </c:lineChart>
      <c:catAx>
        <c:axId val="14273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2735616"/>
        <c:crosses val="autoZero"/>
        <c:auto val="1"/>
        <c:lblAlgn val="ctr"/>
        <c:lblOffset val="100"/>
        <c:noMultiLvlLbl val="0"/>
      </c:catAx>
      <c:valAx>
        <c:axId val="142735616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NEM</a:t>
                </a:r>
                <a:r>
                  <a:rPr lang="en-US" baseline="0"/>
                  <a:t> Participants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2630737750104834E-2"/>
              <c:y val="0.2788537808095324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42733696"/>
        <c:crosses val="autoZero"/>
        <c:crossBetween val="between"/>
      </c:valAx>
      <c:valAx>
        <c:axId val="143331712"/>
        <c:scaling>
          <c:orientation val="minMax"/>
          <c:max val="5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Capacity in MWs</a:t>
                </a:r>
              </a:p>
            </c:rich>
          </c:tx>
          <c:layout>
            <c:manualLayout>
              <c:xMode val="edge"/>
              <c:yMode val="edge"/>
              <c:x val="0.95129215680375467"/>
              <c:y val="0.3554102425387494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43333632"/>
        <c:crosses val="max"/>
        <c:crossBetween val="between"/>
        <c:majorUnit val="50"/>
      </c:valAx>
      <c:catAx>
        <c:axId val="143333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331712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Number of Participants and MW Capacity of the NEM Program</a:t>
            </a:r>
          </a:p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Hawaiian Electric</a:t>
            </a:r>
          </a:p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Annual Cumulative</a:t>
            </a:r>
            <a:endParaRPr lang="en-US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8198249619482496"/>
          <c:y val="4.631386085402985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75468756910935"/>
          <c:y val="0.20539155734175549"/>
          <c:w val="0.73984571287405365"/>
          <c:h val="0.611743362016316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'3H NEM Link'!$B$6</c:f>
              <c:strCache>
                <c:ptCount val="1"/>
                <c:pt idx="0">
                  <c:v>NEM Participants</c:v>
                </c:pt>
              </c:strCache>
            </c:strRef>
          </c:tx>
          <c:spPr>
            <a:solidFill>
              <a:srgbClr val="71588F"/>
            </a:solidFill>
            <a:ln>
              <a:solidFill>
                <a:schemeClr val="accent4"/>
              </a:solidFill>
            </a:ln>
          </c:spPr>
          <c:invertIfNegative val="0"/>
          <c:cat>
            <c:numRef>
              <c:f>'3H NEM Link'!A_ann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'3H NEM Link'!A_NEM_Participants</c:f>
              <c:numCache>
                <c:formatCode>#,##0</c:formatCode>
                <c:ptCount val="10"/>
                <c:pt idx="0">
                  <c:v>49570</c:v>
                </c:pt>
                <c:pt idx="1">
                  <c:v>60142</c:v>
                </c:pt>
                <c:pt idx="2">
                  <c:v>67994</c:v>
                </c:pt>
                <c:pt idx="3">
                  <c:v>70445</c:v>
                </c:pt>
                <c:pt idx="4">
                  <c:v>70921</c:v>
                </c:pt>
                <c:pt idx="5">
                  <c:v>71023</c:v>
                </c:pt>
                <c:pt idx="6">
                  <c:v>71029</c:v>
                </c:pt>
                <c:pt idx="7">
                  <c:v>71018</c:v>
                </c:pt>
                <c:pt idx="8">
                  <c:v>70999</c:v>
                </c:pt>
                <c:pt idx="9">
                  <c:v>71058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DA-4A7F-9BE7-BD28D3B3C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373056"/>
        <c:axId val="143374976"/>
      </c:barChart>
      <c:lineChart>
        <c:grouping val="standard"/>
        <c:varyColors val="0"/>
        <c:ser>
          <c:idx val="2"/>
          <c:order val="1"/>
          <c:tx>
            <c:strRef>
              <c:f>'3H NEM Link'!$B$7</c:f>
              <c:strCache>
                <c:ptCount val="1"/>
                <c:pt idx="0">
                  <c:v>MW Capacity</c:v>
                </c:pt>
              </c:strCache>
            </c:strRef>
          </c:tx>
          <c:spPr>
            <a:ln>
              <a:solidFill>
                <a:srgbClr val="E80202"/>
              </a:solidFill>
              <a:prstDash val="dash"/>
            </a:ln>
          </c:spPr>
          <c:marker>
            <c:symbol val="triangle"/>
            <c:size val="7"/>
            <c:spPr>
              <a:solidFill>
                <a:srgbClr val="E80202"/>
              </a:solidFill>
              <a:ln>
                <a:noFill/>
              </a:ln>
            </c:spPr>
          </c:marker>
          <c:cat>
            <c:numRef>
              <c:f>'3H NEM Link'!A_ann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'3H NEM Link'!A_MW_Capacity</c:f>
              <c:numCache>
                <c:formatCode>#,##0.0</c:formatCode>
                <c:ptCount val="10"/>
                <c:pt idx="0">
                  <c:v>307</c:v>
                </c:pt>
                <c:pt idx="1">
                  <c:v>382.58000000000004</c:v>
                </c:pt>
                <c:pt idx="2">
                  <c:v>448.79999999999995</c:v>
                </c:pt>
                <c:pt idx="3">
                  <c:v>480.42699999999996</c:v>
                </c:pt>
                <c:pt idx="4">
                  <c:v>486.94415700000002</c:v>
                </c:pt>
                <c:pt idx="5">
                  <c:v>488.93041200000005</c:v>
                </c:pt>
                <c:pt idx="6">
                  <c:v>489.74791699999997</c:v>
                </c:pt>
                <c:pt idx="7">
                  <c:v>489.64749699999993</c:v>
                </c:pt>
                <c:pt idx="8">
                  <c:v>489.7</c:v>
                </c:pt>
                <c:pt idx="9">
                  <c:v>489.90000000000003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DA-4A7F-9BE7-BD28D3B3C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395456"/>
        <c:axId val="143393536"/>
      </c:lineChart>
      <c:catAx>
        <c:axId val="14337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3374976"/>
        <c:crosses val="autoZero"/>
        <c:auto val="1"/>
        <c:lblAlgn val="ctr"/>
        <c:lblOffset val="100"/>
        <c:noMultiLvlLbl val="0"/>
      </c:catAx>
      <c:valAx>
        <c:axId val="143374976"/>
        <c:scaling>
          <c:orientation val="minMax"/>
          <c:max val="80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NEM</a:t>
                </a:r>
                <a:r>
                  <a:rPr lang="en-US" baseline="0"/>
                  <a:t> Participants</a:t>
                </a:r>
                <a:endParaRPr lang="en-US"/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43373056"/>
        <c:crosses val="autoZero"/>
        <c:crossBetween val="between"/>
      </c:valAx>
      <c:valAx>
        <c:axId val="143393536"/>
        <c:scaling>
          <c:orientation val="minMax"/>
          <c:max val="5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Capacity in MWs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43395456"/>
        <c:crosses val="max"/>
        <c:crossBetween val="between"/>
        <c:majorUnit val="50"/>
      </c:valAx>
      <c:catAx>
        <c:axId val="143395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39353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Number of Participants and MW Capacity of the NEM Program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O</a:t>
            </a:r>
            <a:r>
              <a:rPr lang="en-US" sz="1200" b="1" i="0" u="none" strike="noStrike" baseline="0">
                <a:effectLst/>
              </a:rPr>
              <a:t>‘</a:t>
            </a: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ahu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Annual Cumulative</a:t>
            </a:r>
            <a:endParaRPr lang="en-US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9530060882800612"/>
          <c:y val="4.631386085402985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5395038429876"/>
          <c:y val="0.19882253278768749"/>
          <c:w val="0.77506622819186799"/>
          <c:h val="0.6312822460614145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'3H NEM Link'!$B$51</c:f>
              <c:strCache>
                <c:ptCount val="1"/>
                <c:pt idx="0">
                  <c:v>NEM Participants</c:v>
                </c:pt>
              </c:strCache>
            </c:strRef>
          </c:tx>
          <c:spPr>
            <a:solidFill>
              <a:srgbClr val="2375DB"/>
            </a:solidFill>
            <a:ln>
              <a:solidFill>
                <a:schemeClr val="accent1"/>
              </a:solidFill>
            </a:ln>
          </c:spPr>
          <c:invertIfNegative val="0"/>
          <c:cat>
            <c:numRef>
              <c:f>'3H NEM Link'!C_ann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'3H NEM Link'!C_NEM_Participants</c:f>
              <c:numCache>
                <c:formatCode>#,##0</c:formatCode>
                <c:ptCount val="10"/>
                <c:pt idx="0">
                  <c:v>35049</c:v>
                </c:pt>
                <c:pt idx="1">
                  <c:v>41251</c:v>
                </c:pt>
                <c:pt idx="2">
                  <c:v>45956</c:v>
                </c:pt>
                <c:pt idx="3">
                  <c:v>47813</c:v>
                </c:pt>
                <c:pt idx="4">
                  <c:v>48170</c:v>
                </c:pt>
                <c:pt idx="5">
                  <c:v>48246</c:v>
                </c:pt>
                <c:pt idx="6">
                  <c:v>48261</c:v>
                </c:pt>
                <c:pt idx="7">
                  <c:v>48259</c:v>
                </c:pt>
                <c:pt idx="8">
                  <c:v>48255</c:v>
                </c:pt>
                <c:pt idx="9">
                  <c:v>48273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E9-4B77-8861-CCC104BA1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34880"/>
        <c:axId val="143436800"/>
      </c:barChart>
      <c:lineChart>
        <c:grouping val="standard"/>
        <c:varyColors val="0"/>
        <c:ser>
          <c:idx val="2"/>
          <c:order val="1"/>
          <c:tx>
            <c:strRef>
              <c:f>'3H NEM Link'!$B$52</c:f>
              <c:strCache>
                <c:ptCount val="1"/>
                <c:pt idx="0">
                  <c:v>MW Capacity</c:v>
                </c:pt>
              </c:strCache>
            </c:strRef>
          </c:tx>
          <c:spPr>
            <a:ln>
              <a:solidFill>
                <a:srgbClr val="E80202"/>
              </a:solidFill>
              <a:prstDash val="dash"/>
            </a:ln>
          </c:spPr>
          <c:marker>
            <c:symbol val="triangle"/>
            <c:size val="7"/>
            <c:spPr>
              <a:solidFill>
                <a:srgbClr val="E80202"/>
              </a:solidFill>
              <a:ln>
                <a:noFill/>
              </a:ln>
            </c:spPr>
          </c:marker>
          <c:cat>
            <c:numRef>
              <c:f>'3H NEM Link'!C_ann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'3H NEM Link'!C_MW_Capacity</c:f>
              <c:numCache>
                <c:formatCode>#,##0.0</c:formatCode>
                <c:ptCount val="10"/>
                <c:pt idx="0">
                  <c:v>213.7</c:v>
                </c:pt>
                <c:pt idx="1">
                  <c:v>258.29000000000002</c:v>
                </c:pt>
                <c:pt idx="2">
                  <c:v>299.2</c:v>
                </c:pt>
                <c:pt idx="3">
                  <c:v>321.8</c:v>
                </c:pt>
                <c:pt idx="4">
                  <c:v>325.8</c:v>
                </c:pt>
                <c:pt idx="5">
                  <c:v>326.97000000000003</c:v>
                </c:pt>
                <c:pt idx="6">
                  <c:v>327.7</c:v>
                </c:pt>
                <c:pt idx="7">
                  <c:v>327.7</c:v>
                </c:pt>
                <c:pt idx="8">
                  <c:v>327.9</c:v>
                </c:pt>
                <c:pt idx="9">
                  <c:v>328.1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E9-4B77-8861-CCC104BA1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40896"/>
        <c:axId val="143438976"/>
      </c:lineChart>
      <c:catAx>
        <c:axId val="14343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3436800"/>
        <c:crosses val="autoZero"/>
        <c:auto val="1"/>
        <c:lblAlgn val="ctr"/>
        <c:lblOffset val="100"/>
        <c:noMultiLvlLbl val="0"/>
      </c:catAx>
      <c:valAx>
        <c:axId val="143436800"/>
        <c:scaling>
          <c:orientation val="minMax"/>
          <c:max val="80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 of NEM</a:t>
                </a:r>
                <a:r>
                  <a:rPr lang="en-US" baseline="0"/>
                  <a:t> Participants</a:t>
                </a:r>
                <a:endParaRPr lang="en-US"/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43434880"/>
        <c:crosses val="autoZero"/>
        <c:crossBetween val="between"/>
        <c:majorUnit val="8000"/>
      </c:valAx>
      <c:valAx>
        <c:axId val="143438976"/>
        <c:scaling>
          <c:orientation val="minMax"/>
          <c:max val="4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Capacity in MWs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43440896"/>
        <c:crosses val="max"/>
        <c:crossBetween val="between"/>
      </c:valAx>
      <c:catAx>
        <c:axId val="143440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43897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Number of Participants and MW Capacity of the NEM Program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Maui</a:t>
            </a: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County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Annual Cumulative</a:t>
            </a:r>
            <a:endParaRPr lang="en-US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9339802130898021"/>
          <c:y val="5.788775063990862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0232367902222"/>
          <c:y val="0.21863011567998444"/>
          <c:w val="0.76931048984329753"/>
          <c:h val="0.592640648907578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'3H NEM Link'!$B$98</c:f>
              <c:strCache>
                <c:ptCount val="1"/>
                <c:pt idx="0">
                  <c:v>NEM Participants</c:v>
                </c:pt>
              </c:strCache>
            </c:strRef>
          </c:tx>
          <c:spPr>
            <a:solidFill>
              <a:srgbClr val="458600"/>
            </a:solidFill>
            <a:ln>
              <a:solidFill>
                <a:schemeClr val="accent3"/>
              </a:solidFill>
            </a:ln>
          </c:spPr>
          <c:invertIfNegative val="0"/>
          <c:cat>
            <c:numRef>
              <c:f>'3H NEM Link'!E_ann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'3H NEM Link'!E_NEM_Participants</c:f>
              <c:numCache>
                <c:formatCode>#,##0</c:formatCode>
                <c:ptCount val="10"/>
                <c:pt idx="0">
                  <c:v>7105</c:v>
                </c:pt>
                <c:pt idx="1">
                  <c:v>9265</c:v>
                </c:pt>
                <c:pt idx="2">
                  <c:v>11114</c:v>
                </c:pt>
                <c:pt idx="3">
                  <c:v>11499</c:v>
                </c:pt>
                <c:pt idx="4" formatCode="General">
                  <c:v>11603</c:v>
                </c:pt>
                <c:pt idx="5">
                  <c:v>11631</c:v>
                </c:pt>
                <c:pt idx="6">
                  <c:v>11644</c:v>
                </c:pt>
                <c:pt idx="7" formatCode="General">
                  <c:v>11635</c:v>
                </c:pt>
                <c:pt idx="8">
                  <c:v>11651</c:v>
                </c:pt>
                <c:pt idx="9">
                  <c:v>11685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93-45FD-A55B-3ED71AD83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868864"/>
        <c:axId val="144870784"/>
      </c:barChart>
      <c:lineChart>
        <c:grouping val="standard"/>
        <c:varyColors val="0"/>
        <c:ser>
          <c:idx val="2"/>
          <c:order val="1"/>
          <c:tx>
            <c:strRef>
              <c:f>'3H NEM Link'!$B$99</c:f>
              <c:strCache>
                <c:ptCount val="1"/>
                <c:pt idx="0">
                  <c:v>MW Capacity</c:v>
                </c:pt>
              </c:strCache>
            </c:strRef>
          </c:tx>
          <c:spPr>
            <a:ln>
              <a:solidFill>
                <a:srgbClr val="E80202"/>
              </a:solidFill>
              <a:prstDash val="dash"/>
            </a:ln>
          </c:spPr>
          <c:marker>
            <c:symbol val="triangle"/>
            <c:size val="7"/>
            <c:spPr>
              <a:solidFill>
                <a:srgbClr val="E80202"/>
              </a:solidFill>
              <a:ln>
                <a:noFill/>
              </a:ln>
            </c:spPr>
          </c:marker>
          <c:cat>
            <c:numRef>
              <c:f>'3H NEM Link'!E_ann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'3H NEM Link'!E_MW_Capacity</c:f>
              <c:numCache>
                <c:formatCode>#,##0.0</c:formatCode>
                <c:ptCount val="10"/>
                <c:pt idx="0">
                  <c:v>47.6</c:v>
                </c:pt>
                <c:pt idx="1">
                  <c:v>64.3</c:v>
                </c:pt>
                <c:pt idx="2">
                  <c:v>80</c:v>
                </c:pt>
                <c:pt idx="3">
                  <c:v>85.6</c:v>
                </c:pt>
                <c:pt idx="4" formatCode="General">
                  <c:v>87.3</c:v>
                </c:pt>
                <c:pt idx="5">
                  <c:v>88.1</c:v>
                </c:pt>
                <c:pt idx="6">
                  <c:v>88.3</c:v>
                </c:pt>
                <c:pt idx="7" formatCode="General">
                  <c:v>88.2</c:v>
                </c:pt>
                <c:pt idx="8">
                  <c:v>88.3</c:v>
                </c:pt>
                <c:pt idx="9">
                  <c:v>88.3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93-45FD-A55B-3ED71AD83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874880"/>
        <c:axId val="144872960"/>
      </c:lineChart>
      <c:catAx>
        <c:axId val="14486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4870784"/>
        <c:crosses val="autoZero"/>
        <c:auto val="1"/>
        <c:lblAlgn val="ctr"/>
        <c:lblOffset val="100"/>
        <c:noMultiLvlLbl val="0"/>
      </c:catAx>
      <c:valAx>
        <c:axId val="144870784"/>
        <c:scaling>
          <c:orientation val="minMax"/>
          <c:max val="60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NEM</a:t>
                </a:r>
                <a:r>
                  <a:rPr lang="en-US" baseline="0"/>
                  <a:t> Participants</a:t>
                </a:r>
                <a:endParaRPr lang="en-US"/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44868864"/>
        <c:crosses val="autoZero"/>
        <c:crossBetween val="between"/>
      </c:valAx>
      <c:valAx>
        <c:axId val="144872960"/>
        <c:scaling>
          <c:orientation val="minMax"/>
          <c:max val="3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Capacity in MWs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44874880"/>
        <c:crosses val="max"/>
        <c:crossBetween val="between"/>
        <c:majorUnit val="50"/>
      </c:valAx>
      <c:catAx>
        <c:axId val="144874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872960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Number of Participants and MW Capacity of the NEM Program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Hawai</a:t>
            </a:r>
            <a:r>
              <a:rPr lang="en-US" sz="1200" b="1" i="0" u="none" strike="noStrike" baseline="0">
                <a:effectLst/>
              </a:rPr>
              <a:t>‘</a:t>
            </a: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i Island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Annual Cumulative</a:t>
            </a:r>
            <a:endParaRPr lang="en-US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9910578386605784"/>
          <c:y val="5.21147271288928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088518861147205"/>
          <c:y val="0.21533793461002559"/>
          <c:w val="0.76766549204411128"/>
          <c:h val="0.608221585713444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'3H NEM Link'!$B$143</c:f>
              <c:strCache>
                <c:ptCount val="1"/>
                <c:pt idx="0">
                  <c:v>NEM Participants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invertIfNegative val="0"/>
          <c:cat>
            <c:numRef>
              <c:f>'3H NEM Link'!G_ann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'3H NEM Link'!G_NEM_Participants</c:f>
              <c:numCache>
                <c:formatCode>#,##0</c:formatCode>
                <c:ptCount val="10"/>
                <c:pt idx="0">
                  <c:v>7416</c:v>
                </c:pt>
                <c:pt idx="1">
                  <c:v>9626</c:v>
                </c:pt>
                <c:pt idx="2">
                  <c:v>10924</c:v>
                </c:pt>
                <c:pt idx="3">
                  <c:v>11133</c:v>
                </c:pt>
                <c:pt idx="4">
                  <c:v>11148</c:v>
                </c:pt>
                <c:pt idx="5">
                  <c:v>11146</c:v>
                </c:pt>
                <c:pt idx="6">
                  <c:v>11124</c:v>
                </c:pt>
                <c:pt idx="7">
                  <c:v>11124</c:v>
                </c:pt>
                <c:pt idx="8">
                  <c:v>11093</c:v>
                </c:pt>
                <c:pt idx="9">
                  <c:v>11100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7F-4D73-9E7C-31A8687EB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983936"/>
        <c:axId val="144986112"/>
      </c:barChart>
      <c:lineChart>
        <c:grouping val="standard"/>
        <c:varyColors val="0"/>
        <c:ser>
          <c:idx val="2"/>
          <c:order val="1"/>
          <c:tx>
            <c:strRef>
              <c:f>'3H NEM Link'!$B$144</c:f>
              <c:strCache>
                <c:ptCount val="1"/>
                <c:pt idx="0">
                  <c:v>MW Capacity</c:v>
                </c:pt>
              </c:strCache>
            </c:strRef>
          </c:tx>
          <c:spPr>
            <a:ln>
              <a:solidFill>
                <a:srgbClr val="E80202"/>
              </a:solidFill>
              <a:prstDash val="dash"/>
            </a:ln>
          </c:spPr>
          <c:marker>
            <c:symbol val="triangle"/>
            <c:size val="7"/>
            <c:spPr>
              <a:solidFill>
                <a:srgbClr val="E80202"/>
              </a:solidFill>
              <a:ln>
                <a:noFill/>
              </a:ln>
            </c:spPr>
          </c:marker>
          <c:cat>
            <c:numRef>
              <c:f>'3H NEM Link'!G_ann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'3H NEM Link'!G_MW_Capacity</c:f>
              <c:numCache>
                <c:formatCode>#,##0.0</c:formatCode>
                <c:ptCount val="10"/>
                <c:pt idx="0">
                  <c:v>45.7</c:v>
                </c:pt>
                <c:pt idx="1">
                  <c:v>59.99</c:v>
                </c:pt>
                <c:pt idx="2">
                  <c:v>69.599999999999994</c:v>
                </c:pt>
                <c:pt idx="3">
                  <c:v>73.027000000000001</c:v>
                </c:pt>
                <c:pt idx="4">
                  <c:v>73.84415700000001</c:v>
                </c:pt>
                <c:pt idx="5" formatCode="0.0">
                  <c:v>73.860411999999997</c:v>
                </c:pt>
                <c:pt idx="6" formatCode="0.0">
                  <c:v>73.747916999999958</c:v>
                </c:pt>
                <c:pt idx="7" formatCode="0.0">
                  <c:v>73.747496999999953</c:v>
                </c:pt>
                <c:pt idx="8">
                  <c:v>73.5</c:v>
                </c:pt>
                <c:pt idx="9">
                  <c:v>73.5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7F-4D73-9E7C-31A8687EB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010688"/>
        <c:axId val="144988032"/>
      </c:lineChart>
      <c:catAx>
        <c:axId val="14498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4986112"/>
        <c:crosses val="autoZero"/>
        <c:auto val="1"/>
        <c:lblAlgn val="ctr"/>
        <c:lblOffset val="100"/>
        <c:noMultiLvlLbl val="0"/>
      </c:catAx>
      <c:valAx>
        <c:axId val="144986112"/>
        <c:scaling>
          <c:orientation val="minMax"/>
          <c:max val="60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</a:t>
                </a:r>
                <a:r>
                  <a:rPr lang="en-US" baseline="0"/>
                  <a:t> of </a:t>
                </a:r>
                <a:r>
                  <a:rPr lang="en-US"/>
                  <a:t>NEM</a:t>
                </a:r>
                <a:r>
                  <a:rPr lang="en-US" baseline="0"/>
                  <a:t> Participants</a:t>
                </a:r>
                <a:endParaRPr lang="en-US"/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44983936"/>
        <c:crosses val="autoZero"/>
        <c:crossBetween val="between"/>
      </c:valAx>
      <c:valAx>
        <c:axId val="144988032"/>
        <c:scaling>
          <c:orientation val="minMax"/>
          <c:max val="3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Capacity in MWs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45010688"/>
        <c:crosses val="max"/>
        <c:crossBetween val="between"/>
        <c:majorUnit val="50"/>
      </c:valAx>
      <c:catAx>
        <c:axId val="145010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988032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224845</xdr:colOff>
      <xdr:row>71</xdr:row>
      <xdr:rowOff>702</xdr:rowOff>
    </xdr:from>
    <xdr:to>
      <xdr:col>0</xdr:col>
      <xdr:colOff>6892345</xdr:colOff>
      <xdr:row>94</xdr:row>
      <xdr:rowOff>1125</xdr:rowOff>
    </xdr:to>
    <xdr:graphicFrame macro="">
      <xdr:nvGraphicFramePr>
        <xdr:cNvPr id="2" name="3h_nem_linkch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183872</xdr:colOff>
      <xdr:row>117</xdr:row>
      <xdr:rowOff>221784</xdr:rowOff>
    </xdr:from>
    <xdr:to>
      <xdr:col>0</xdr:col>
      <xdr:colOff>6851372</xdr:colOff>
      <xdr:row>140</xdr:row>
      <xdr:rowOff>112140</xdr:rowOff>
    </xdr:to>
    <xdr:graphicFrame macro="">
      <xdr:nvGraphicFramePr>
        <xdr:cNvPr id="3" name="3h_nem_linkch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193587</xdr:colOff>
      <xdr:row>165</xdr:row>
      <xdr:rowOff>36149</xdr:rowOff>
    </xdr:from>
    <xdr:to>
      <xdr:col>0</xdr:col>
      <xdr:colOff>6861087</xdr:colOff>
      <xdr:row>188</xdr:row>
      <xdr:rowOff>38689</xdr:rowOff>
    </xdr:to>
    <xdr:graphicFrame macro="">
      <xdr:nvGraphicFramePr>
        <xdr:cNvPr id="4" name="3h_nem_linkch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117752</xdr:colOff>
      <xdr:row>25</xdr:row>
      <xdr:rowOff>1069</xdr:rowOff>
    </xdr:from>
    <xdr:to>
      <xdr:col>0</xdr:col>
      <xdr:colOff>6785252</xdr:colOff>
      <xdr:row>47</xdr:row>
      <xdr:rowOff>186913</xdr:rowOff>
    </xdr:to>
    <xdr:graphicFrame macro="">
      <xdr:nvGraphicFramePr>
        <xdr:cNvPr id="5" name="3h_nem_linkch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117832</xdr:colOff>
      <xdr:row>2</xdr:row>
      <xdr:rowOff>39914</xdr:rowOff>
    </xdr:from>
    <xdr:to>
      <xdr:col>0</xdr:col>
      <xdr:colOff>6785332</xdr:colOff>
      <xdr:row>24</xdr:row>
      <xdr:rowOff>117807</xdr:rowOff>
    </xdr:to>
    <xdr:graphicFrame macro="">
      <xdr:nvGraphicFramePr>
        <xdr:cNvPr id="6" name="3h_nem_linkch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0</xdr:col>
      <xdr:colOff>108407</xdr:colOff>
      <xdr:row>48</xdr:row>
      <xdr:rowOff>2115</xdr:rowOff>
    </xdr:from>
    <xdr:to>
      <xdr:col>0</xdr:col>
      <xdr:colOff>6775907</xdr:colOff>
      <xdr:row>70</xdr:row>
      <xdr:rowOff>120013</xdr:rowOff>
    </xdr:to>
    <xdr:graphicFrame macro="">
      <xdr:nvGraphicFramePr>
        <xdr:cNvPr id="7" name="3h_nem_linkch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0</xdr:col>
      <xdr:colOff>187249</xdr:colOff>
      <xdr:row>95</xdr:row>
      <xdr:rowOff>845</xdr:rowOff>
    </xdr:from>
    <xdr:to>
      <xdr:col>0</xdr:col>
      <xdr:colOff>6854749</xdr:colOff>
      <xdr:row>117</xdr:row>
      <xdr:rowOff>111759</xdr:rowOff>
    </xdr:to>
    <xdr:graphicFrame macro="">
      <xdr:nvGraphicFramePr>
        <xdr:cNvPr id="8" name="3h_nem_linkch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0</xdr:col>
      <xdr:colOff>110612</xdr:colOff>
      <xdr:row>141</xdr:row>
      <xdr:rowOff>40697</xdr:rowOff>
    </xdr:from>
    <xdr:to>
      <xdr:col>0</xdr:col>
      <xdr:colOff>6778112</xdr:colOff>
      <xdr:row>163</xdr:row>
      <xdr:rowOff>189710</xdr:rowOff>
    </xdr:to>
    <xdr:graphicFrame macro="">
      <xdr:nvGraphicFramePr>
        <xdr:cNvPr id="9" name="3h_nem_linkch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oneCellAnchor>
    <xdr:from>
      <xdr:col>20</xdr:col>
      <xdr:colOff>206188</xdr:colOff>
      <xdr:row>23</xdr:row>
      <xdr:rowOff>188259</xdr:rowOff>
    </xdr:from>
    <xdr:ext cx="325217" cy="233083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/>
      </xdr:nvSpPr>
      <xdr:spPr>
        <a:xfrm>
          <a:off x="17294038" y="2912409"/>
          <a:ext cx="325217" cy="233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/>
            <a:t>**</a:t>
          </a:r>
        </a:p>
      </xdr:txBody>
    </xdr:sp>
    <xdr:clientData/>
  </xdr:oneCellAnchor>
  <xdr:oneCellAnchor>
    <xdr:from>
      <xdr:col>19</xdr:col>
      <xdr:colOff>228600</xdr:colOff>
      <xdr:row>23</xdr:row>
      <xdr:rowOff>188260</xdr:rowOff>
    </xdr:from>
    <xdr:ext cx="325217" cy="233083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16563975" y="2912410"/>
          <a:ext cx="325217" cy="233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/>
            <a:t>**</a:t>
          </a:r>
        </a:p>
      </xdr:txBody>
    </xdr:sp>
    <xdr:clientData/>
  </xdr:oneCellAnchor>
  <xdr:oneCellAnchor>
    <xdr:from>
      <xdr:col>20</xdr:col>
      <xdr:colOff>206188</xdr:colOff>
      <xdr:row>69</xdr:row>
      <xdr:rowOff>188259</xdr:rowOff>
    </xdr:from>
    <xdr:ext cx="325217" cy="233083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/>
      </xdr:nvSpPr>
      <xdr:spPr>
        <a:xfrm>
          <a:off x="21599839" y="5615002"/>
          <a:ext cx="325217" cy="233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/>
            <a:t>**</a:t>
          </a:r>
        </a:p>
      </xdr:txBody>
    </xdr:sp>
    <xdr:clientData/>
  </xdr:oneCellAnchor>
  <xdr:oneCellAnchor>
    <xdr:from>
      <xdr:col>19</xdr:col>
      <xdr:colOff>228600</xdr:colOff>
      <xdr:row>69</xdr:row>
      <xdr:rowOff>188260</xdr:rowOff>
    </xdr:from>
    <xdr:ext cx="325217" cy="233083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/>
      </xdr:nvSpPr>
      <xdr:spPr>
        <a:xfrm>
          <a:off x="20870278" y="5615003"/>
          <a:ext cx="325217" cy="233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/>
            <a:t>**</a:t>
          </a:r>
        </a:p>
      </xdr:txBody>
    </xdr:sp>
    <xdr:clientData/>
  </xdr:oneCellAnchor>
  <xdr:oneCellAnchor>
    <xdr:from>
      <xdr:col>20</xdr:col>
      <xdr:colOff>206188</xdr:colOff>
      <xdr:row>116</xdr:row>
      <xdr:rowOff>188259</xdr:rowOff>
    </xdr:from>
    <xdr:ext cx="325217" cy="233083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/>
      </xdr:nvSpPr>
      <xdr:spPr>
        <a:xfrm>
          <a:off x="21599839" y="15653851"/>
          <a:ext cx="325217" cy="233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/>
            <a:t>**</a:t>
          </a:r>
        </a:p>
      </xdr:txBody>
    </xdr:sp>
    <xdr:clientData/>
  </xdr:oneCellAnchor>
  <xdr:oneCellAnchor>
    <xdr:from>
      <xdr:col>19</xdr:col>
      <xdr:colOff>228600</xdr:colOff>
      <xdr:row>116</xdr:row>
      <xdr:rowOff>188260</xdr:rowOff>
    </xdr:from>
    <xdr:ext cx="325217" cy="233083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/>
      </xdr:nvSpPr>
      <xdr:spPr>
        <a:xfrm>
          <a:off x="20870278" y="15653852"/>
          <a:ext cx="325217" cy="233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/>
            <a:t>**</a:t>
          </a:r>
        </a:p>
      </xdr:txBody>
    </xdr:sp>
    <xdr:clientData/>
  </xdr:oneCellAnchor>
  <xdr:oneCellAnchor>
    <xdr:from>
      <xdr:col>20</xdr:col>
      <xdr:colOff>206188</xdr:colOff>
      <xdr:row>162</xdr:row>
      <xdr:rowOff>188259</xdr:rowOff>
    </xdr:from>
    <xdr:ext cx="325217" cy="233083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 txBox="1"/>
      </xdr:nvSpPr>
      <xdr:spPr>
        <a:xfrm>
          <a:off x="21599839" y="15653851"/>
          <a:ext cx="325217" cy="233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/>
            <a:t>**</a:t>
          </a:r>
        </a:p>
      </xdr:txBody>
    </xdr:sp>
    <xdr:clientData/>
  </xdr:oneCellAnchor>
  <xdr:oneCellAnchor>
    <xdr:from>
      <xdr:col>19</xdr:col>
      <xdr:colOff>228600</xdr:colOff>
      <xdr:row>162</xdr:row>
      <xdr:rowOff>188260</xdr:rowOff>
    </xdr:from>
    <xdr:ext cx="325217" cy="233083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 txBox="1"/>
      </xdr:nvSpPr>
      <xdr:spPr>
        <a:xfrm>
          <a:off x="20870278" y="15653852"/>
          <a:ext cx="325217" cy="233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/>
            <a:t>**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FFC000"/>
    <pageSetUpPr fitToPage="1"/>
  </sheetPr>
  <dimension ref="B1:BJ169"/>
  <sheetViews>
    <sheetView tabSelected="1" topLeftCell="A92" zoomScaleNormal="100" zoomScaleSheetLayoutView="90" workbookViewId="0">
      <pane xSplit="2" topLeftCell="C1" activePane="topRight" state="frozen"/>
      <selection activeCell="A3" sqref="A3"/>
      <selection pane="topRight"/>
    </sheetView>
  </sheetViews>
  <sheetFormatPr defaultRowHeight="14.4" x14ac:dyDescent="0.3"/>
  <cols>
    <col min="1" max="1" width="105.44140625" customWidth="1"/>
    <col min="2" max="2" width="22.109375" style="1" bestFit="1" customWidth="1"/>
    <col min="3" max="3" width="11.109375" style="1" customWidth="1"/>
    <col min="4" max="4" width="11.109375" style="2" customWidth="1"/>
    <col min="5" max="12" width="11.109375" customWidth="1"/>
    <col min="13" max="20" width="11.109375" style="1" customWidth="1"/>
    <col min="21" max="30" width="11.109375" customWidth="1"/>
    <col min="31" max="31" width="11.44140625" customWidth="1"/>
    <col min="32" max="33" width="12.5546875" customWidth="1"/>
    <col min="34" max="34" width="10.44140625" bestFit="1" customWidth="1"/>
    <col min="35" max="35" width="9.88671875" bestFit="1" customWidth="1"/>
    <col min="36" max="36" width="11.109375" bestFit="1" customWidth="1"/>
    <col min="37" max="37" width="9.88671875" bestFit="1" customWidth="1"/>
    <col min="38" max="38" width="9.5546875" bestFit="1" customWidth="1"/>
    <col min="39" max="42" width="10.109375" bestFit="1" customWidth="1"/>
    <col min="43" max="43" width="10.44140625" bestFit="1" customWidth="1"/>
    <col min="45" max="45" width="9.109375" style="15"/>
    <col min="47" max="55" width="9.109375" style="1"/>
    <col min="56" max="58" width="9.109375" style="2"/>
  </cols>
  <sheetData>
    <row r="1" spans="2:24" x14ac:dyDescent="0.3">
      <c r="H1" s="1"/>
      <c r="I1" s="1"/>
      <c r="J1" s="1"/>
    </row>
    <row r="3" spans="2:24" ht="17.399999999999999" x14ac:dyDescent="0.3">
      <c r="B3" s="3" t="s">
        <v>24</v>
      </c>
      <c r="C3" s="23">
        <v>2005</v>
      </c>
      <c r="D3" s="23">
        <v>2006</v>
      </c>
      <c r="E3" s="23">
        <v>2007</v>
      </c>
      <c r="F3" s="23">
        <v>2008</v>
      </c>
      <c r="G3" s="25">
        <v>2009</v>
      </c>
      <c r="H3" s="25">
        <v>2010</v>
      </c>
      <c r="I3" s="25">
        <v>2011</v>
      </c>
      <c r="J3" s="23">
        <v>2012</v>
      </c>
      <c r="K3" s="23">
        <v>2013</v>
      </c>
      <c r="L3" s="23">
        <v>2014</v>
      </c>
      <c r="M3" s="23">
        <v>2015</v>
      </c>
      <c r="N3" s="23">
        <v>2016</v>
      </c>
      <c r="O3" s="29">
        <v>2017</v>
      </c>
      <c r="P3" s="29">
        <v>2018</v>
      </c>
      <c r="Q3" s="29">
        <v>2019</v>
      </c>
      <c r="R3" s="29">
        <v>2020</v>
      </c>
      <c r="S3" s="29">
        <v>2021</v>
      </c>
      <c r="T3" s="29">
        <v>2022</v>
      </c>
      <c r="U3" s="29">
        <v>2023</v>
      </c>
    </row>
    <row r="4" spans="2:24" ht="15.6" x14ac:dyDescent="0.3">
      <c r="B4" s="3"/>
      <c r="C4" s="9" t="s">
        <v>0</v>
      </c>
      <c r="D4" s="9" t="s">
        <v>0</v>
      </c>
      <c r="E4" s="9" t="s">
        <v>0</v>
      </c>
      <c r="F4" s="9" t="s">
        <v>0</v>
      </c>
      <c r="G4" s="3" t="s">
        <v>0</v>
      </c>
      <c r="H4" s="3" t="s">
        <v>0</v>
      </c>
      <c r="I4" s="3" t="s">
        <v>0</v>
      </c>
      <c r="J4" s="9" t="s">
        <v>0</v>
      </c>
      <c r="K4" s="9" t="s">
        <v>0</v>
      </c>
      <c r="L4" s="9" t="s">
        <v>0</v>
      </c>
      <c r="M4" s="9" t="s">
        <v>0</v>
      </c>
      <c r="N4" s="9" t="s">
        <v>0</v>
      </c>
      <c r="O4" s="9" t="s">
        <v>0</v>
      </c>
      <c r="P4" s="9" t="s">
        <v>0</v>
      </c>
      <c r="Q4" s="9" t="s">
        <v>0</v>
      </c>
      <c r="R4" s="9" t="s">
        <v>0</v>
      </c>
      <c r="S4" s="9" t="s">
        <v>0</v>
      </c>
      <c r="T4" s="67" t="s">
        <v>0</v>
      </c>
      <c r="U4" s="67" t="s">
        <v>0</v>
      </c>
    </row>
    <row r="5" spans="2:24" x14ac:dyDescent="0.3">
      <c r="B5" s="4" t="s">
        <v>1</v>
      </c>
      <c r="C5" s="10"/>
      <c r="D5" s="10"/>
      <c r="E5" s="10"/>
      <c r="F5" s="10"/>
      <c r="G5" s="4"/>
      <c r="H5" s="4"/>
      <c r="I5" s="4"/>
      <c r="J5" s="10"/>
      <c r="K5" s="10"/>
      <c r="L5" s="10"/>
      <c r="M5" s="10"/>
      <c r="N5" s="10"/>
    </row>
    <row r="6" spans="2:24" x14ac:dyDescent="0.3">
      <c r="B6" s="5" t="s">
        <v>2</v>
      </c>
      <c r="C6" s="19">
        <f t="shared" ref="C6:N6" si="0">C51+C98+C143</f>
        <v>72</v>
      </c>
      <c r="D6" s="19">
        <f t="shared" si="0"/>
        <v>167</v>
      </c>
      <c r="E6" s="19">
        <f t="shared" si="0"/>
        <v>339</v>
      </c>
      <c r="F6" s="19">
        <f t="shared" si="0"/>
        <v>810</v>
      </c>
      <c r="G6" s="19">
        <f t="shared" si="0"/>
        <v>1884</v>
      </c>
      <c r="H6" s="19">
        <f t="shared" si="0"/>
        <v>3923</v>
      </c>
      <c r="I6" s="19">
        <f t="shared" si="0"/>
        <v>9191</v>
      </c>
      <c r="J6" s="19">
        <f t="shared" si="0"/>
        <v>21225</v>
      </c>
      <c r="K6" s="19">
        <f t="shared" si="0"/>
        <v>38757</v>
      </c>
      <c r="L6" s="19">
        <f t="shared" si="0"/>
        <v>49570</v>
      </c>
      <c r="M6" s="19">
        <f t="shared" si="0"/>
        <v>60142</v>
      </c>
      <c r="N6" s="19">
        <f t="shared" si="0"/>
        <v>67994</v>
      </c>
      <c r="O6" s="19">
        <f>O51+O98+O143</f>
        <v>70445</v>
      </c>
      <c r="P6" s="19">
        <f>P51+P98+P143</f>
        <v>70921</v>
      </c>
      <c r="Q6" s="19">
        <f>Q51+Q98+Q143</f>
        <v>71023</v>
      </c>
      <c r="R6" s="19">
        <f t="shared" ref="R6" si="1">R51+R98+R143</f>
        <v>71029</v>
      </c>
      <c r="S6" s="19">
        <f t="shared" ref="S6:X6" si="2">S51+S98+S143</f>
        <v>71018</v>
      </c>
      <c r="T6" s="19">
        <f t="shared" si="2"/>
        <v>70999</v>
      </c>
      <c r="U6" s="19">
        <f t="shared" si="2"/>
        <v>71058</v>
      </c>
      <c r="V6" s="19">
        <f t="shared" si="2"/>
        <v>0</v>
      </c>
      <c r="W6" s="19">
        <f t="shared" si="2"/>
        <v>0</v>
      </c>
      <c r="X6" s="19">
        <f t="shared" si="2"/>
        <v>0</v>
      </c>
    </row>
    <row r="7" spans="2:24" x14ac:dyDescent="0.3">
      <c r="B7" s="5" t="s">
        <v>3</v>
      </c>
      <c r="C7" s="12">
        <f t="shared" ref="C7:Q7" si="3">C52+C99+C144</f>
        <v>0.27899999999999997</v>
      </c>
      <c r="D7" s="12">
        <f t="shared" si="3"/>
        <v>0.879</v>
      </c>
      <c r="E7" s="12">
        <f t="shared" si="3"/>
        <v>1.8930000000000002</v>
      </c>
      <c r="F7" s="12">
        <f t="shared" si="3"/>
        <v>6</v>
      </c>
      <c r="G7" s="12">
        <f t="shared" si="3"/>
        <v>12.728</v>
      </c>
      <c r="H7" s="12">
        <f t="shared" si="3"/>
        <v>24.177</v>
      </c>
      <c r="I7" s="12">
        <f t="shared" si="3"/>
        <v>53.949000000000005</v>
      </c>
      <c r="J7" s="12">
        <f t="shared" si="3"/>
        <v>127.39999999999999</v>
      </c>
      <c r="K7" s="12">
        <f t="shared" si="3"/>
        <v>234.55399999999997</v>
      </c>
      <c r="L7" s="12">
        <f t="shared" si="3"/>
        <v>307</v>
      </c>
      <c r="M7" s="12">
        <f t="shared" si="3"/>
        <v>382.58000000000004</v>
      </c>
      <c r="N7" s="12">
        <f t="shared" si="3"/>
        <v>448.79999999999995</v>
      </c>
      <c r="O7" s="12">
        <f t="shared" si="3"/>
        <v>480.42699999999996</v>
      </c>
      <c r="P7" s="12">
        <f t="shared" ref="P7" si="4">P52+P99+P144</f>
        <v>486.94415700000002</v>
      </c>
      <c r="Q7" s="12">
        <f t="shared" si="3"/>
        <v>488.93041200000005</v>
      </c>
      <c r="R7" s="12">
        <f t="shared" ref="R7:S7" si="5">R52+R99+R144</f>
        <v>489.74791699999997</v>
      </c>
      <c r="S7" s="12">
        <f t="shared" si="5"/>
        <v>489.64749699999993</v>
      </c>
      <c r="T7" s="12">
        <f>T52+T99+T144</f>
        <v>489.7</v>
      </c>
      <c r="U7" s="12">
        <f>U52+U99+U144</f>
        <v>489.90000000000003</v>
      </c>
      <c r="V7" s="12">
        <f>V52+V99+V144</f>
        <v>0</v>
      </c>
      <c r="W7" s="12">
        <f>W52+W99+W144</f>
        <v>0</v>
      </c>
      <c r="X7" s="12">
        <f>X52+X99+X144</f>
        <v>0</v>
      </c>
    </row>
    <row r="18" spans="2:62" s="15" customFormat="1" x14ac:dyDescent="0.3">
      <c r="B18" s="1"/>
      <c r="C18" s="1"/>
      <c r="D18" s="2"/>
      <c r="M18" s="1"/>
      <c r="N18" s="1"/>
      <c r="O18" s="1"/>
      <c r="P18" s="1"/>
      <c r="Q18" s="1"/>
      <c r="R18" s="1"/>
      <c r="S18" s="1"/>
      <c r="T18" s="1"/>
      <c r="AU18" s="1"/>
      <c r="AV18" s="1"/>
      <c r="AW18" s="1"/>
      <c r="AX18" s="1"/>
      <c r="AY18" s="1"/>
      <c r="AZ18" s="1"/>
      <c r="BA18" s="1"/>
      <c r="BB18" s="1"/>
      <c r="BC18" s="1"/>
      <c r="BD18" s="2"/>
      <c r="BE18" s="2"/>
      <c r="BF18" s="2"/>
    </row>
    <row r="19" spans="2:62" s="15" customFormat="1" x14ac:dyDescent="0.3">
      <c r="B19" s="1"/>
      <c r="C19" s="1"/>
      <c r="D19" s="2"/>
      <c r="M19" s="1"/>
      <c r="N19" s="1"/>
      <c r="O19" s="1"/>
      <c r="P19" s="1"/>
      <c r="Q19" s="1"/>
      <c r="R19" s="1"/>
      <c r="S19" s="1"/>
      <c r="T19" s="1"/>
      <c r="AU19" s="1"/>
      <c r="AV19" s="1"/>
      <c r="AW19" s="1"/>
      <c r="AX19" s="1"/>
      <c r="AY19" s="1"/>
      <c r="AZ19" s="1"/>
      <c r="BA19" s="1"/>
      <c r="BB19" s="1"/>
      <c r="BC19" s="1"/>
      <c r="BD19" s="2"/>
      <c r="BE19" s="2"/>
      <c r="BF19" s="2"/>
    </row>
    <row r="20" spans="2:62" s="15" customFormat="1" x14ac:dyDescent="0.3">
      <c r="B20" s="1"/>
      <c r="C20" s="1"/>
      <c r="D20" s="2"/>
      <c r="M20" s="1"/>
      <c r="N20" s="1"/>
      <c r="O20" s="1"/>
      <c r="P20" s="1"/>
      <c r="Q20" s="1"/>
      <c r="R20" s="1"/>
      <c r="S20" s="1"/>
      <c r="T20" s="1"/>
      <c r="AU20" s="1"/>
      <c r="AV20" s="1"/>
      <c r="AW20" s="1"/>
      <c r="AX20" s="1"/>
      <c r="AY20" s="1"/>
      <c r="AZ20" s="1"/>
      <c r="BA20" s="1"/>
      <c r="BB20" s="1"/>
      <c r="BC20" s="1"/>
      <c r="BD20" s="2"/>
      <c r="BE20" s="2"/>
      <c r="BF20" s="2"/>
    </row>
    <row r="21" spans="2:62" s="15" customFormat="1" x14ac:dyDescent="0.3">
      <c r="B21" s="1"/>
      <c r="C21" s="1"/>
      <c r="D21" s="2"/>
      <c r="M21" s="1"/>
      <c r="N21" s="1"/>
      <c r="O21" s="1"/>
      <c r="P21" s="1"/>
      <c r="Q21" s="1"/>
      <c r="R21" s="1"/>
      <c r="S21" s="1"/>
      <c r="T21" s="1"/>
      <c r="AU21" s="1"/>
      <c r="AV21" s="1"/>
      <c r="AW21" s="1"/>
      <c r="AX21" s="1"/>
      <c r="AY21" s="1"/>
      <c r="AZ21" s="1"/>
      <c r="BA21" s="1"/>
      <c r="BB21" s="1"/>
      <c r="BC21" s="1"/>
      <c r="BD21" s="2"/>
      <c r="BE21" s="2"/>
      <c r="BF21" s="2"/>
    </row>
    <row r="22" spans="2:62" s="15" customFormat="1" x14ac:dyDescent="0.3">
      <c r="B22" s="1"/>
      <c r="C22" s="1"/>
      <c r="D22" s="2"/>
      <c r="M22" s="1"/>
      <c r="N22" s="1"/>
      <c r="O22" s="1"/>
      <c r="P22" s="1"/>
      <c r="Q22" s="1"/>
      <c r="R22" s="1"/>
      <c r="S22" s="1"/>
      <c r="T22" s="1"/>
      <c r="AU22" s="1"/>
      <c r="AV22" s="1"/>
      <c r="AW22" s="1"/>
      <c r="AX22" s="1"/>
      <c r="AY22" s="1"/>
      <c r="AZ22" s="1"/>
      <c r="BA22" s="1"/>
      <c r="BB22" s="1"/>
      <c r="BC22" s="1"/>
      <c r="BD22" s="2"/>
      <c r="BE22" s="2"/>
      <c r="BF22" s="2"/>
    </row>
    <row r="23" spans="2:62" s="15" customFormat="1" x14ac:dyDescent="0.3">
      <c r="B23" s="1"/>
      <c r="C23" s="1"/>
      <c r="D23" s="2"/>
      <c r="M23" s="1"/>
      <c r="N23" s="1"/>
      <c r="O23" s="1"/>
      <c r="P23" s="1"/>
      <c r="Q23" s="1"/>
      <c r="R23" s="1"/>
      <c r="S23" s="1"/>
      <c r="T23" s="1"/>
      <c r="AU23" s="1"/>
      <c r="AV23" s="1"/>
      <c r="AW23" s="1"/>
      <c r="AX23" s="1"/>
      <c r="AY23" s="1"/>
      <c r="AZ23" s="1"/>
      <c r="BA23" s="1"/>
      <c r="BB23" s="1"/>
      <c r="BC23" s="1"/>
      <c r="BD23" s="2"/>
      <c r="BE23" s="2"/>
      <c r="BF23" s="2"/>
    </row>
    <row r="24" spans="2:62" s="15" customFormat="1" ht="17.399999999999999" x14ac:dyDescent="0.3">
      <c r="B24" s="18"/>
      <c r="C24" s="71">
        <v>2012</v>
      </c>
      <c r="D24" s="72"/>
      <c r="E24" s="72"/>
      <c r="F24" s="73"/>
      <c r="G24" s="71">
        <v>2013</v>
      </c>
      <c r="H24" s="74"/>
      <c r="I24" s="74"/>
      <c r="J24" s="75"/>
      <c r="K24" s="68">
        <v>2014</v>
      </c>
      <c r="L24" s="69"/>
      <c r="M24" s="69"/>
      <c r="N24" s="70"/>
      <c r="O24" s="68">
        <v>2015</v>
      </c>
      <c r="P24" s="69"/>
      <c r="Q24" s="69"/>
      <c r="R24" s="70"/>
      <c r="S24" s="68">
        <v>2016</v>
      </c>
      <c r="T24" s="69"/>
      <c r="U24" s="69"/>
      <c r="V24" s="70"/>
      <c r="W24" s="68">
        <v>2017</v>
      </c>
      <c r="X24" s="69"/>
      <c r="Y24" s="69"/>
      <c r="Z24" s="70"/>
      <c r="AA24" s="68">
        <v>2018</v>
      </c>
      <c r="AB24" s="69"/>
      <c r="AC24" s="69"/>
      <c r="AD24" s="70"/>
      <c r="AE24" s="68">
        <v>2019</v>
      </c>
      <c r="AF24" s="69"/>
      <c r="AG24" s="69"/>
      <c r="AH24" s="70"/>
      <c r="AI24" s="68">
        <v>2020</v>
      </c>
      <c r="AJ24" s="69"/>
      <c r="AK24" s="69"/>
      <c r="AL24" s="70"/>
      <c r="AM24" s="68">
        <v>2021</v>
      </c>
      <c r="AN24" s="69"/>
      <c r="AO24" s="69"/>
      <c r="AP24" s="70"/>
      <c r="AQ24" s="68">
        <v>2022</v>
      </c>
      <c r="AR24" s="69"/>
      <c r="AS24" s="69"/>
      <c r="AT24" s="70"/>
      <c r="AU24" s="68">
        <v>2023</v>
      </c>
      <c r="AV24" s="69"/>
      <c r="AW24" s="69"/>
      <c r="AX24" s="70"/>
      <c r="AY24" s="68">
        <v>2024</v>
      </c>
      <c r="AZ24" s="69"/>
      <c r="BA24" s="69"/>
      <c r="BB24" s="70"/>
      <c r="BC24" s="68">
        <v>2025</v>
      </c>
      <c r="BD24" s="69"/>
      <c r="BE24" s="69"/>
      <c r="BF24" s="70"/>
      <c r="BG24" s="68">
        <v>2026</v>
      </c>
      <c r="BH24" s="69"/>
      <c r="BI24" s="69"/>
      <c r="BJ24" s="70"/>
    </row>
    <row r="25" spans="2:62" s="15" customFormat="1" ht="17.399999999999999" x14ac:dyDescent="0.3">
      <c r="B25" s="3" t="s">
        <v>25</v>
      </c>
      <c r="C25" s="26" t="s">
        <v>4</v>
      </c>
      <c r="D25" s="26" t="s">
        <v>5</v>
      </c>
      <c r="E25" s="26" t="s">
        <v>6</v>
      </c>
      <c r="F25" s="26" t="s">
        <v>7</v>
      </c>
      <c r="G25" s="26" t="s">
        <v>8</v>
      </c>
      <c r="H25" s="26" t="s">
        <v>9</v>
      </c>
      <c r="I25" s="26" t="s">
        <v>10</v>
      </c>
      <c r="J25" s="26" t="s">
        <v>11</v>
      </c>
      <c r="K25" s="24" t="s">
        <v>12</v>
      </c>
      <c r="L25" s="24" t="s">
        <v>13</v>
      </c>
      <c r="M25" s="24" t="s">
        <v>14</v>
      </c>
      <c r="N25" s="24" t="s">
        <v>15</v>
      </c>
      <c r="O25" s="27" t="s">
        <v>16</v>
      </c>
      <c r="P25" s="27" t="s">
        <v>17</v>
      </c>
      <c r="Q25" s="27" t="s">
        <v>18</v>
      </c>
      <c r="R25" s="27" t="s">
        <v>19</v>
      </c>
      <c r="S25" s="24" t="s">
        <v>20</v>
      </c>
      <c r="T25" s="24" t="s">
        <v>21</v>
      </c>
      <c r="U25" s="24" t="s">
        <v>22</v>
      </c>
      <c r="V25" s="24" t="s">
        <v>23</v>
      </c>
      <c r="W25" s="24" t="s">
        <v>32</v>
      </c>
      <c r="X25" s="24" t="s">
        <v>33</v>
      </c>
      <c r="Y25" s="24" t="s">
        <v>34</v>
      </c>
      <c r="Z25" s="24" t="s">
        <v>35</v>
      </c>
      <c r="AA25" s="24" t="s">
        <v>36</v>
      </c>
      <c r="AB25" s="24" t="s">
        <v>37</v>
      </c>
      <c r="AC25" s="40" t="s">
        <v>38</v>
      </c>
      <c r="AD25" s="43" t="s">
        <v>39</v>
      </c>
      <c r="AE25" s="46" t="s">
        <v>40</v>
      </c>
      <c r="AF25" s="46" t="s">
        <v>41</v>
      </c>
      <c r="AG25" s="46" t="s">
        <v>42</v>
      </c>
      <c r="AH25" s="46" t="s">
        <v>43</v>
      </c>
      <c r="AI25" s="46" t="s">
        <v>44</v>
      </c>
      <c r="AJ25" s="46" t="s">
        <v>45</v>
      </c>
      <c r="AK25" s="46" t="s">
        <v>46</v>
      </c>
      <c r="AL25" s="46" t="s">
        <v>47</v>
      </c>
      <c r="AM25" s="46" t="s">
        <v>48</v>
      </c>
      <c r="AN25" s="46" t="s">
        <v>49</v>
      </c>
      <c r="AO25" s="46" t="s">
        <v>50</v>
      </c>
      <c r="AP25" s="46" t="s">
        <v>51</v>
      </c>
      <c r="AQ25" s="46" t="s">
        <v>52</v>
      </c>
      <c r="AR25" s="46" t="s">
        <v>53</v>
      </c>
      <c r="AS25" s="46" t="s">
        <v>54</v>
      </c>
      <c r="AT25" s="46" t="s">
        <v>55</v>
      </c>
      <c r="AU25" s="46" t="s">
        <v>56</v>
      </c>
      <c r="AV25" s="46" t="s">
        <v>57</v>
      </c>
      <c r="AW25" s="46" t="s">
        <v>58</v>
      </c>
      <c r="AX25" s="46" t="s">
        <v>59</v>
      </c>
      <c r="AY25" s="1"/>
      <c r="AZ25" s="1"/>
      <c r="BA25" s="1"/>
      <c r="BB25" s="1"/>
      <c r="BC25" s="1"/>
      <c r="BD25" s="2"/>
      <c r="BE25" s="2"/>
      <c r="BF25" s="2"/>
    </row>
    <row r="26" spans="2:62" s="15" customFormat="1" x14ac:dyDescent="0.3">
      <c r="B26" s="4" t="s">
        <v>1</v>
      </c>
      <c r="K26" s="1"/>
      <c r="L26" s="1"/>
      <c r="M26" s="1"/>
      <c r="N26" s="1"/>
      <c r="O26" s="1"/>
      <c r="P26" s="1"/>
      <c r="Q26" s="1"/>
      <c r="R26" s="1"/>
      <c r="AU26" s="1"/>
      <c r="AV26" s="1"/>
      <c r="AW26" s="1"/>
      <c r="AX26" s="1"/>
      <c r="AY26" s="1"/>
      <c r="AZ26" s="1"/>
      <c r="BA26" s="1"/>
      <c r="BB26" s="1"/>
      <c r="BC26" s="1"/>
      <c r="BD26" s="2"/>
      <c r="BE26" s="2"/>
      <c r="BF26" s="2"/>
    </row>
    <row r="27" spans="2:62" s="15" customFormat="1" x14ac:dyDescent="0.3">
      <c r="B27" s="5" t="s">
        <v>2</v>
      </c>
      <c r="C27" s="20">
        <f t="shared" ref="C27:AD27" si="6">C73+C120+C166</f>
        <v>11283</v>
      </c>
      <c r="D27" s="20">
        <f t="shared" si="6"/>
        <v>13708</v>
      </c>
      <c r="E27" s="20">
        <f t="shared" si="6"/>
        <v>16910</v>
      </c>
      <c r="F27" s="20">
        <f t="shared" si="6"/>
        <v>21225</v>
      </c>
      <c r="G27" s="20">
        <f t="shared" si="6"/>
        <v>25882</v>
      </c>
      <c r="H27" s="20">
        <f t="shared" si="6"/>
        <v>30466</v>
      </c>
      <c r="I27" s="20">
        <f t="shared" si="6"/>
        <v>33829</v>
      </c>
      <c r="J27" s="20">
        <f t="shared" si="6"/>
        <v>38757</v>
      </c>
      <c r="K27" s="20">
        <f t="shared" si="6"/>
        <v>42230</v>
      </c>
      <c r="L27" s="20">
        <f t="shared" si="6"/>
        <v>44858</v>
      </c>
      <c r="M27" s="20">
        <f t="shared" si="6"/>
        <v>47189</v>
      </c>
      <c r="N27" s="20">
        <f t="shared" si="6"/>
        <v>49570</v>
      </c>
      <c r="O27" s="20">
        <f t="shared" si="6"/>
        <v>51785</v>
      </c>
      <c r="P27" s="20">
        <f t="shared" si="6"/>
        <v>54069</v>
      </c>
      <c r="Q27" s="20">
        <f t="shared" si="6"/>
        <v>57141</v>
      </c>
      <c r="R27" s="20">
        <f t="shared" si="6"/>
        <v>60142</v>
      </c>
      <c r="S27" s="20">
        <f t="shared" si="6"/>
        <v>62889</v>
      </c>
      <c r="T27" s="20">
        <f t="shared" si="6"/>
        <v>65142</v>
      </c>
      <c r="U27" s="20">
        <f t="shared" si="6"/>
        <v>66611</v>
      </c>
      <c r="V27" s="20">
        <f t="shared" si="6"/>
        <v>67994</v>
      </c>
      <c r="W27" s="20">
        <f t="shared" si="6"/>
        <v>69174</v>
      </c>
      <c r="X27" s="20">
        <f t="shared" si="6"/>
        <v>69782</v>
      </c>
      <c r="Y27" s="20">
        <f t="shared" si="6"/>
        <v>70171</v>
      </c>
      <c r="Z27" s="20">
        <f t="shared" si="6"/>
        <v>70445</v>
      </c>
      <c r="AA27" s="20">
        <f t="shared" si="6"/>
        <v>70713</v>
      </c>
      <c r="AB27" s="20">
        <f t="shared" si="6"/>
        <v>70830</v>
      </c>
      <c r="AC27" s="20">
        <f>AC73+AC120+AC166</f>
        <v>70867</v>
      </c>
      <c r="AD27" s="20">
        <f t="shared" si="6"/>
        <v>70921</v>
      </c>
      <c r="AE27" s="20">
        <f t="shared" ref="AE27:AG27" si="7">AE73+AE120+AE166</f>
        <v>70934</v>
      </c>
      <c r="AF27" s="20">
        <f t="shared" si="7"/>
        <v>71001</v>
      </c>
      <c r="AG27" s="20">
        <f t="shared" si="7"/>
        <v>71016</v>
      </c>
      <c r="AH27" s="20">
        <f t="shared" ref="AH27:AI27" si="8">AH73+AH120+AH166</f>
        <v>71023</v>
      </c>
      <c r="AI27" s="20">
        <f t="shared" si="8"/>
        <v>71029</v>
      </c>
      <c r="AJ27" s="20">
        <f t="shared" ref="AJ27:AL27" si="9">AJ73+AJ120+AJ166</f>
        <v>71047</v>
      </c>
      <c r="AK27" s="20">
        <f t="shared" si="9"/>
        <v>71048</v>
      </c>
      <c r="AL27" s="20">
        <f t="shared" si="9"/>
        <v>71029</v>
      </c>
      <c r="AM27" s="20">
        <f t="shared" ref="AM27:AN27" si="10">AM73+AM120+AM166</f>
        <v>71029</v>
      </c>
      <c r="AN27" s="20">
        <f t="shared" si="10"/>
        <v>71013</v>
      </c>
      <c r="AO27" s="20">
        <f t="shared" ref="AO27:AP27" si="11">AO73+AO120+AO166</f>
        <v>71031</v>
      </c>
      <c r="AP27" s="20">
        <f t="shared" si="11"/>
        <v>71018</v>
      </c>
      <c r="AQ27" s="20">
        <f t="shared" ref="AQ27:AR27" si="12">AQ73+AQ120+AQ166</f>
        <v>71007</v>
      </c>
      <c r="AR27" s="20">
        <f t="shared" si="12"/>
        <v>71007</v>
      </c>
      <c r="AS27" s="20">
        <f t="shared" ref="AS27" si="13">AS73+AS120+AS166</f>
        <v>71008</v>
      </c>
      <c r="AT27" s="19">
        <f>AT73+AT120+AT166</f>
        <v>70999</v>
      </c>
      <c r="AU27" s="19">
        <f t="shared" ref="AU27" si="14">AU73+AU120+AU166</f>
        <v>70977</v>
      </c>
      <c r="AV27" s="19">
        <f t="shared" ref="AV27:AW27" si="15">AV73+AV120+AV166</f>
        <v>71019</v>
      </c>
      <c r="AW27" s="19">
        <f t="shared" si="15"/>
        <v>71036</v>
      </c>
      <c r="AX27" s="19">
        <f t="shared" ref="AX27" si="16">AX73+AX120+AX166</f>
        <v>71058</v>
      </c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2:62" s="15" customFormat="1" x14ac:dyDescent="0.3">
      <c r="B28" s="5" t="s">
        <v>3</v>
      </c>
      <c r="C28" s="13">
        <f t="shared" ref="C28:AD28" si="17">C74+C121+C167</f>
        <v>67.3</v>
      </c>
      <c r="D28" s="13">
        <f t="shared" si="17"/>
        <v>80.599999999999994</v>
      </c>
      <c r="E28" s="13">
        <f t="shared" si="17"/>
        <v>98</v>
      </c>
      <c r="F28" s="13">
        <f t="shared" si="17"/>
        <v>127.39999999999999</v>
      </c>
      <c r="G28" s="13">
        <f t="shared" si="17"/>
        <v>156.904</v>
      </c>
      <c r="H28" s="13">
        <f t="shared" si="17"/>
        <v>183.535</v>
      </c>
      <c r="I28" s="13">
        <f t="shared" si="17"/>
        <v>203.84200000000001</v>
      </c>
      <c r="J28" s="13">
        <f t="shared" si="17"/>
        <v>234.55399999999997</v>
      </c>
      <c r="K28" s="13">
        <f t="shared" si="17"/>
        <v>257.66999999999996</v>
      </c>
      <c r="L28" s="13">
        <f t="shared" si="17"/>
        <v>275.45</v>
      </c>
      <c r="M28" s="13">
        <f t="shared" si="17"/>
        <v>290.89</v>
      </c>
      <c r="N28" s="13">
        <f t="shared" si="17"/>
        <v>307</v>
      </c>
      <c r="O28" s="13">
        <f t="shared" si="17"/>
        <v>323.16000000000003</v>
      </c>
      <c r="P28" s="13">
        <f t="shared" si="17"/>
        <v>339.8</v>
      </c>
      <c r="Q28" s="13">
        <f t="shared" si="17"/>
        <v>360.24</v>
      </c>
      <c r="R28" s="13">
        <f t="shared" si="17"/>
        <v>382.58000000000004</v>
      </c>
      <c r="S28" s="13">
        <f t="shared" si="17"/>
        <v>402.59499999999997</v>
      </c>
      <c r="T28" s="13">
        <f t="shared" si="17"/>
        <v>422.59999999999997</v>
      </c>
      <c r="U28" s="13">
        <f t="shared" si="17"/>
        <v>435.20000000000005</v>
      </c>
      <c r="V28" s="13">
        <f t="shared" si="17"/>
        <v>448.79999999999995</v>
      </c>
      <c r="W28" s="13">
        <f t="shared" si="17"/>
        <v>461.39</v>
      </c>
      <c r="X28" s="13">
        <f t="shared" si="17"/>
        <v>470.98</v>
      </c>
      <c r="Y28" s="13">
        <f t="shared" si="17"/>
        <v>476.45631299999997</v>
      </c>
      <c r="Z28" s="13">
        <f t="shared" si="17"/>
        <v>480.42912000000001</v>
      </c>
      <c r="AA28" s="13">
        <f t="shared" si="17"/>
        <v>483.30799199999996</v>
      </c>
      <c r="AB28" s="13">
        <f t="shared" si="17"/>
        <v>484.609712</v>
      </c>
      <c r="AC28" s="13">
        <f t="shared" si="17"/>
        <v>486.16515700000002</v>
      </c>
      <c r="AD28" s="13">
        <f t="shared" si="17"/>
        <v>486.94415700000002</v>
      </c>
      <c r="AE28" s="13">
        <f t="shared" ref="AE28:AG28" si="18">AE74+AE121+AE167</f>
        <v>487.56477700000005</v>
      </c>
      <c r="AF28" s="13">
        <f t="shared" si="18"/>
        <v>488.22131200000001</v>
      </c>
      <c r="AG28" s="13">
        <f t="shared" si="18"/>
        <v>488.70394199999993</v>
      </c>
      <c r="AH28" s="13">
        <f t="shared" ref="AH28:AI28" si="19">AH74+AH121+AH167</f>
        <v>488.95041200000003</v>
      </c>
      <c r="AI28" s="13">
        <f t="shared" si="19"/>
        <v>489.23441199999996</v>
      </c>
      <c r="AJ28" s="13">
        <f t="shared" ref="AJ28:AL28" si="20">AJ74+AJ121+AJ167</f>
        <v>489.82302199999992</v>
      </c>
      <c r="AK28" s="13">
        <f t="shared" si="20"/>
        <v>489.73101700000001</v>
      </c>
      <c r="AL28" s="13">
        <f t="shared" si="20"/>
        <v>489.74791699999997</v>
      </c>
      <c r="AM28" s="13">
        <f t="shared" ref="AM28:AN28" si="21">AM74+AM121+AM167</f>
        <v>489.74749699999995</v>
      </c>
      <c r="AN28" s="13">
        <f t="shared" si="21"/>
        <v>489.49999999999994</v>
      </c>
      <c r="AO28" s="13">
        <f t="shared" ref="AO28:AP28" si="22">AO74+AO121+AO167</f>
        <v>489.7</v>
      </c>
      <c r="AP28" s="13">
        <f t="shared" si="22"/>
        <v>489.59999999999997</v>
      </c>
      <c r="AQ28" s="13">
        <f t="shared" ref="AQ28:AR28" si="23">AQ74+AQ121+AQ167</f>
        <v>489.5</v>
      </c>
      <c r="AR28" s="13">
        <f t="shared" si="23"/>
        <v>489.6</v>
      </c>
      <c r="AS28" s="13">
        <f t="shared" ref="AS28" si="24">AS74+AS121+AS167</f>
        <v>489.6</v>
      </c>
      <c r="AT28" s="7">
        <f>AT74+AT121+AT167</f>
        <v>489.7</v>
      </c>
      <c r="AU28" s="7">
        <f t="shared" ref="AU28" si="25">AU74+AU121+AU167</f>
        <v>489.5</v>
      </c>
      <c r="AV28" s="7">
        <f t="shared" ref="AV28:AW28" si="26">AV74+AV121+AV167</f>
        <v>489.8</v>
      </c>
      <c r="AW28" s="7">
        <f t="shared" si="26"/>
        <v>489.90000000000003</v>
      </c>
      <c r="AX28" s="7">
        <f t="shared" ref="AX28" si="27">AX74+AX121+AX167</f>
        <v>489.90000000000003</v>
      </c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</row>
    <row r="29" spans="2:62" s="15" customFormat="1" x14ac:dyDescent="0.3">
      <c r="B29" s="1"/>
      <c r="C29" s="1"/>
      <c r="D29" s="2"/>
      <c r="M29" s="1"/>
      <c r="N29" s="1"/>
      <c r="O29" s="1"/>
      <c r="P29" s="1"/>
      <c r="Q29" s="1"/>
      <c r="R29" s="1"/>
      <c r="S29" s="1"/>
      <c r="T29" s="1"/>
      <c r="AU29" s="1"/>
      <c r="AV29" s="1"/>
      <c r="AW29" s="1"/>
      <c r="AX29" s="1"/>
      <c r="AY29" s="1"/>
      <c r="AZ29" s="1"/>
      <c r="BA29" s="1"/>
      <c r="BB29" s="1"/>
      <c r="BC29" s="1"/>
      <c r="BD29" s="2"/>
      <c r="BE29" s="2"/>
      <c r="BF29" s="2"/>
    </row>
    <row r="30" spans="2:62" s="15" customFormat="1" x14ac:dyDescent="0.3">
      <c r="B30" s="1"/>
      <c r="C30" s="1"/>
      <c r="D30" s="2"/>
      <c r="M30" s="1"/>
      <c r="N30" s="1"/>
      <c r="O30" s="1"/>
      <c r="P30" s="1"/>
      <c r="Q30" s="1"/>
      <c r="R30" s="1"/>
      <c r="S30" s="1"/>
      <c r="T30" s="1"/>
      <c r="AU30" s="1"/>
      <c r="AV30" s="1"/>
      <c r="AW30" s="1"/>
      <c r="AX30" s="1"/>
      <c r="AY30" s="1"/>
      <c r="AZ30" s="1"/>
      <c r="BA30" s="1"/>
      <c r="BB30" s="1"/>
      <c r="BC30" s="1"/>
      <c r="BD30" s="2"/>
      <c r="BE30" s="2"/>
      <c r="BF30" s="2"/>
    </row>
    <row r="31" spans="2:62" s="15" customFormat="1" x14ac:dyDescent="0.3">
      <c r="B31" s="1"/>
      <c r="C31" s="1"/>
      <c r="D31" s="2"/>
      <c r="M31" s="1"/>
      <c r="N31" s="1"/>
      <c r="O31" s="1"/>
      <c r="P31" s="1"/>
      <c r="Q31" s="1"/>
      <c r="R31" s="1"/>
      <c r="S31" s="1"/>
      <c r="T31" s="1"/>
      <c r="AU31" s="1"/>
      <c r="AV31" s="1"/>
      <c r="AW31" s="1"/>
      <c r="AX31" s="1"/>
      <c r="AY31" s="1"/>
      <c r="AZ31" s="1"/>
      <c r="BA31" s="1"/>
      <c r="BB31" s="1"/>
      <c r="BC31" s="1"/>
      <c r="BD31" s="2"/>
      <c r="BE31" s="2"/>
      <c r="BF31" s="2"/>
    </row>
    <row r="32" spans="2:62" s="15" customFormat="1" x14ac:dyDescent="0.3">
      <c r="B32" s="1"/>
      <c r="C32" s="1"/>
      <c r="D32" s="2"/>
      <c r="M32" s="1"/>
      <c r="N32" s="1"/>
      <c r="O32" s="1"/>
      <c r="P32" s="1"/>
      <c r="Q32" s="1"/>
      <c r="R32" s="1"/>
      <c r="S32" s="1"/>
      <c r="T32" s="1"/>
      <c r="AU32" s="1"/>
      <c r="AV32" s="1"/>
      <c r="AW32" s="1"/>
      <c r="AX32" s="1"/>
      <c r="AY32" s="1"/>
      <c r="AZ32" s="1"/>
      <c r="BA32" s="1"/>
      <c r="BB32" s="1"/>
      <c r="BC32" s="1"/>
      <c r="BD32" s="2"/>
      <c r="BE32" s="2"/>
      <c r="BF32" s="2"/>
    </row>
    <row r="33" spans="2:58" s="15" customFormat="1" x14ac:dyDescent="0.3">
      <c r="B33" s="1"/>
      <c r="C33" s="1"/>
      <c r="D33" s="2"/>
      <c r="M33" s="1"/>
      <c r="N33" s="1"/>
      <c r="O33" s="1"/>
      <c r="P33" s="1"/>
      <c r="Q33" s="1"/>
      <c r="R33" s="1"/>
      <c r="S33" s="1"/>
      <c r="T33" s="1"/>
      <c r="AU33" s="1"/>
      <c r="AV33" s="1"/>
      <c r="AW33" s="1"/>
      <c r="AX33" s="1"/>
      <c r="AY33" s="1"/>
      <c r="AZ33" s="1"/>
      <c r="BA33" s="1"/>
      <c r="BB33" s="1"/>
      <c r="BC33" s="1"/>
      <c r="BD33" s="2"/>
      <c r="BE33" s="2"/>
      <c r="BF33" s="2"/>
    </row>
    <row r="34" spans="2:58" s="15" customFormat="1" x14ac:dyDescent="0.3">
      <c r="B34" s="1"/>
      <c r="C34" s="1"/>
      <c r="D34" s="2"/>
      <c r="M34" s="1"/>
      <c r="N34" s="1"/>
      <c r="O34" s="1"/>
      <c r="P34" s="1"/>
      <c r="Q34" s="1"/>
      <c r="R34" s="1"/>
      <c r="S34" s="1"/>
      <c r="T34" s="1"/>
      <c r="AU34" s="1"/>
      <c r="AV34" s="1"/>
      <c r="AW34" s="1"/>
      <c r="AX34" s="1"/>
      <c r="AY34" s="1"/>
      <c r="AZ34" s="1"/>
      <c r="BA34" s="1"/>
      <c r="BB34" s="1"/>
      <c r="BC34" s="1"/>
      <c r="BD34" s="2"/>
      <c r="BE34" s="2"/>
      <c r="BF34" s="2"/>
    </row>
    <row r="35" spans="2:58" s="15" customFormat="1" x14ac:dyDescent="0.3">
      <c r="B35" s="1"/>
      <c r="C35" s="1"/>
      <c r="D35" s="2"/>
      <c r="M35" s="1"/>
      <c r="N35" s="1"/>
      <c r="O35" s="1"/>
      <c r="P35" s="1"/>
      <c r="Q35" s="1"/>
      <c r="R35" s="1"/>
      <c r="S35" s="1"/>
      <c r="T35" s="1"/>
      <c r="AU35" s="1"/>
      <c r="AV35" s="1"/>
      <c r="AW35" s="1"/>
      <c r="AX35" s="1"/>
      <c r="AY35" s="1"/>
      <c r="AZ35" s="1"/>
      <c r="BA35" s="1"/>
      <c r="BB35" s="1"/>
      <c r="BC35" s="1"/>
      <c r="BD35" s="2"/>
      <c r="BE35" s="2"/>
      <c r="BF35" s="2"/>
    </row>
    <row r="36" spans="2:58" s="15" customFormat="1" x14ac:dyDescent="0.3">
      <c r="B36" s="1"/>
      <c r="C36" s="1"/>
      <c r="D36" s="2"/>
      <c r="M36" s="1"/>
      <c r="N36" s="1"/>
      <c r="O36" s="1"/>
      <c r="P36" s="1"/>
      <c r="Q36" s="1"/>
      <c r="R36" s="1"/>
      <c r="S36" s="1"/>
      <c r="T36" s="1"/>
      <c r="AU36" s="1"/>
      <c r="AV36" s="1"/>
      <c r="AW36" s="1"/>
      <c r="AX36" s="1"/>
      <c r="AY36" s="1"/>
      <c r="AZ36" s="1"/>
      <c r="BA36" s="1"/>
      <c r="BB36" s="1"/>
      <c r="BC36" s="1"/>
      <c r="BD36" s="2"/>
      <c r="BE36" s="2"/>
      <c r="BF36" s="2"/>
    </row>
    <row r="37" spans="2:58" s="15" customFormat="1" x14ac:dyDescent="0.3">
      <c r="B37" s="1"/>
      <c r="C37" s="1"/>
      <c r="D37" s="2"/>
      <c r="M37" s="1"/>
      <c r="N37" s="1"/>
      <c r="O37" s="1"/>
      <c r="P37" s="1"/>
      <c r="Q37" s="1"/>
      <c r="R37" s="1"/>
      <c r="S37" s="1"/>
      <c r="T37" s="1"/>
      <c r="AU37" s="1"/>
      <c r="AV37" s="1"/>
      <c r="AW37" s="1"/>
      <c r="AX37" s="1"/>
      <c r="AY37" s="1"/>
      <c r="AZ37" s="1"/>
      <c r="BA37" s="1"/>
      <c r="BB37" s="1"/>
      <c r="BC37" s="1"/>
      <c r="BD37" s="2"/>
      <c r="BE37" s="2"/>
      <c r="BF37" s="2"/>
    </row>
    <row r="38" spans="2:58" s="15" customFormat="1" x14ac:dyDescent="0.3">
      <c r="B38" s="1"/>
      <c r="C38" s="1"/>
      <c r="D38" s="2"/>
      <c r="M38" s="1"/>
      <c r="N38" s="1"/>
      <c r="O38" s="1"/>
      <c r="P38" s="1"/>
      <c r="Q38" s="1"/>
      <c r="R38" s="1"/>
      <c r="S38" s="1"/>
      <c r="T38" s="1"/>
      <c r="AU38" s="1"/>
      <c r="AV38" s="1"/>
      <c r="AW38" s="1"/>
      <c r="AX38" s="1"/>
      <c r="AY38" s="1"/>
      <c r="AZ38" s="1"/>
      <c r="BA38" s="1"/>
      <c r="BB38" s="1"/>
      <c r="BC38" s="1"/>
      <c r="BD38" s="2"/>
      <c r="BE38" s="2"/>
      <c r="BF38" s="2"/>
    </row>
    <row r="39" spans="2:58" s="15" customFormat="1" x14ac:dyDescent="0.3">
      <c r="B39" s="1"/>
      <c r="C39" s="1"/>
      <c r="D39" s="2"/>
      <c r="M39" s="1"/>
      <c r="N39" s="1"/>
      <c r="O39" s="1"/>
      <c r="P39" s="1"/>
      <c r="Q39" s="1"/>
      <c r="R39" s="1"/>
      <c r="S39" s="1"/>
      <c r="T39" s="1"/>
      <c r="AU39" s="1"/>
      <c r="AV39" s="1"/>
      <c r="AW39" s="1"/>
      <c r="AX39" s="1"/>
      <c r="AY39" s="1"/>
      <c r="AZ39" s="1"/>
      <c r="BA39" s="1"/>
      <c r="BB39" s="1"/>
      <c r="BC39" s="1"/>
      <c r="BD39" s="2"/>
      <c r="BE39" s="2"/>
      <c r="BF39" s="2"/>
    </row>
    <row r="40" spans="2:58" s="15" customFormat="1" x14ac:dyDescent="0.3">
      <c r="B40" s="1"/>
      <c r="C40" s="1"/>
      <c r="D40" s="2"/>
      <c r="M40" s="1"/>
      <c r="N40" s="1"/>
      <c r="O40" s="1"/>
      <c r="P40" s="1"/>
      <c r="Q40" s="1"/>
      <c r="R40" s="1"/>
      <c r="S40" s="1"/>
      <c r="T40" s="1"/>
      <c r="AU40" s="1"/>
      <c r="AV40" s="1"/>
      <c r="AW40" s="1"/>
      <c r="AX40" s="1"/>
      <c r="AY40" s="1"/>
      <c r="AZ40" s="1"/>
      <c r="BA40" s="1"/>
      <c r="BB40" s="1"/>
      <c r="BC40" s="1"/>
      <c r="BD40" s="2"/>
      <c r="BE40" s="2"/>
      <c r="BF40" s="2"/>
    </row>
    <row r="41" spans="2:58" s="15" customFormat="1" x14ac:dyDescent="0.3">
      <c r="B41" s="1"/>
      <c r="C41" s="1"/>
      <c r="D41" s="2"/>
      <c r="M41" s="1"/>
      <c r="N41" s="1"/>
      <c r="O41" s="1"/>
      <c r="P41" s="1"/>
      <c r="Q41" s="1"/>
      <c r="R41" s="1"/>
      <c r="S41" s="1"/>
      <c r="T41" s="1"/>
      <c r="AU41" s="1"/>
      <c r="AV41" s="1"/>
      <c r="AW41" s="1"/>
      <c r="AX41" s="1"/>
      <c r="AY41" s="1"/>
      <c r="AZ41" s="1"/>
      <c r="BA41" s="1"/>
      <c r="BB41" s="1"/>
      <c r="BC41" s="1"/>
      <c r="BD41" s="2"/>
      <c r="BE41" s="2"/>
      <c r="BF41" s="2"/>
    </row>
    <row r="42" spans="2:58" s="15" customFormat="1" x14ac:dyDescent="0.3">
      <c r="B42" s="1"/>
      <c r="C42" s="1"/>
      <c r="D42" s="2"/>
      <c r="M42" s="1"/>
      <c r="N42" s="1"/>
      <c r="O42" s="1"/>
      <c r="P42" s="1"/>
      <c r="Q42" s="1"/>
      <c r="R42" s="1"/>
      <c r="S42" s="1"/>
      <c r="T42" s="1"/>
      <c r="AU42" s="1"/>
      <c r="AV42" s="1"/>
      <c r="AW42" s="1"/>
      <c r="AX42" s="1"/>
      <c r="AY42" s="1"/>
      <c r="AZ42" s="1"/>
      <c r="BA42" s="1"/>
      <c r="BB42" s="1"/>
      <c r="BC42" s="1"/>
      <c r="BD42" s="2"/>
      <c r="BE42" s="2"/>
      <c r="BF42" s="2"/>
    </row>
    <row r="47" spans="2:58" x14ac:dyDescent="0.3">
      <c r="H47" s="1"/>
      <c r="I47" s="1"/>
      <c r="J47" s="1"/>
    </row>
    <row r="48" spans="2:58" ht="17.399999999999999" x14ac:dyDescent="0.3">
      <c r="B48" s="18" t="s">
        <v>26</v>
      </c>
      <c r="C48" s="23">
        <v>2005</v>
      </c>
      <c r="D48" s="23">
        <v>2006</v>
      </c>
      <c r="E48" s="23">
        <v>2007</v>
      </c>
      <c r="F48" s="23">
        <v>2008</v>
      </c>
      <c r="G48" s="25">
        <v>2009</v>
      </c>
      <c r="H48" s="25">
        <v>2010</v>
      </c>
      <c r="I48" s="25">
        <v>2011</v>
      </c>
      <c r="J48" s="23">
        <v>2012</v>
      </c>
      <c r="K48" s="23">
        <v>2013</v>
      </c>
      <c r="L48" s="23">
        <v>2014</v>
      </c>
      <c r="M48" s="23">
        <v>2015</v>
      </c>
      <c r="N48" s="23">
        <v>2016</v>
      </c>
      <c r="O48" s="32">
        <v>2017</v>
      </c>
      <c r="P48" s="32">
        <v>2018</v>
      </c>
      <c r="Q48" s="32">
        <v>2019</v>
      </c>
      <c r="R48" s="32">
        <v>2020</v>
      </c>
      <c r="S48" s="32">
        <v>2021</v>
      </c>
      <c r="T48" s="66">
        <v>2022</v>
      </c>
      <c r="U48" s="29">
        <v>2023</v>
      </c>
    </row>
    <row r="49" spans="2:24" ht="15.6" x14ac:dyDescent="0.3">
      <c r="B49" s="3"/>
      <c r="C49" s="9" t="s">
        <v>0</v>
      </c>
      <c r="D49" s="9" t="s">
        <v>0</v>
      </c>
      <c r="E49" s="9" t="s">
        <v>0</v>
      </c>
      <c r="F49" s="9" t="s">
        <v>0</v>
      </c>
      <c r="G49" s="3" t="s">
        <v>0</v>
      </c>
      <c r="H49" s="3" t="s">
        <v>0</v>
      </c>
      <c r="I49" s="3" t="s">
        <v>0</v>
      </c>
      <c r="J49" s="9" t="s">
        <v>0</v>
      </c>
      <c r="K49" s="9" t="s">
        <v>0</v>
      </c>
      <c r="L49" s="9" t="s">
        <v>0</v>
      </c>
      <c r="M49" s="9" t="s">
        <v>0</v>
      </c>
      <c r="N49" s="9" t="s">
        <v>0</v>
      </c>
      <c r="O49" s="9" t="s">
        <v>0</v>
      </c>
      <c r="P49" s="9" t="s">
        <v>0</v>
      </c>
      <c r="Q49" s="9" t="s">
        <v>0</v>
      </c>
      <c r="R49" s="9" t="s">
        <v>0</v>
      </c>
      <c r="S49" s="9" t="s">
        <v>0</v>
      </c>
      <c r="T49" s="67" t="s">
        <v>0</v>
      </c>
      <c r="U49" s="67" t="s">
        <v>0</v>
      </c>
    </row>
    <row r="50" spans="2:24" x14ac:dyDescent="0.3">
      <c r="B50" s="4" t="s">
        <v>1</v>
      </c>
      <c r="C50" s="10"/>
      <c r="D50" s="10"/>
      <c r="E50" s="10"/>
      <c r="F50" s="10"/>
      <c r="G50" s="4"/>
      <c r="H50" s="4"/>
      <c r="I50" s="4"/>
      <c r="J50" s="10"/>
      <c r="K50" s="10"/>
      <c r="L50" s="10"/>
      <c r="M50" s="10"/>
      <c r="N50" s="10"/>
    </row>
    <row r="51" spans="2:24" x14ac:dyDescent="0.3">
      <c r="B51" s="5" t="s">
        <v>2</v>
      </c>
      <c r="C51" s="19">
        <v>13</v>
      </c>
      <c r="D51" s="19">
        <v>23</v>
      </c>
      <c r="E51" s="19">
        <v>96</v>
      </c>
      <c r="F51" s="19">
        <v>317</v>
      </c>
      <c r="G51" s="20">
        <v>828</v>
      </c>
      <c r="H51" s="20">
        <v>2154</v>
      </c>
      <c r="I51" s="20">
        <v>5580</v>
      </c>
      <c r="J51" s="20">
        <v>14203</v>
      </c>
      <c r="K51" s="11">
        <v>28216</v>
      </c>
      <c r="L51" s="19">
        <v>35049</v>
      </c>
      <c r="M51" s="20">
        <v>41251</v>
      </c>
      <c r="N51" s="19">
        <v>45956</v>
      </c>
      <c r="O51" s="19">
        <v>47813</v>
      </c>
      <c r="P51" s="19">
        <v>48170</v>
      </c>
      <c r="Q51" s="19">
        <v>48246</v>
      </c>
      <c r="R51" s="19">
        <v>48261</v>
      </c>
      <c r="S51" s="19">
        <v>48259</v>
      </c>
      <c r="T51" s="6">
        <f>AT73</f>
        <v>48255</v>
      </c>
      <c r="U51" s="17">
        <f>AX73</f>
        <v>48273</v>
      </c>
      <c r="V51" s="6">
        <f>BB73</f>
        <v>0</v>
      </c>
      <c r="W51" s="17">
        <f>BF73</f>
        <v>0</v>
      </c>
      <c r="X51" s="17">
        <f>BJ73</f>
        <v>0</v>
      </c>
    </row>
    <row r="52" spans="2:24" x14ac:dyDescent="0.3">
      <c r="B52" s="5" t="s">
        <v>3</v>
      </c>
      <c r="C52" s="12">
        <v>2.5000000000000001E-2</v>
      </c>
      <c r="D52" s="12">
        <v>9.6000000000000002E-2</v>
      </c>
      <c r="E52" s="12">
        <v>0.48699999999999999</v>
      </c>
      <c r="F52" s="12">
        <v>2.85</v>
      </c>
      <c r="G52" s="12">
        <v>5.2789999999999999</v>
      </c>
      <c r="H52" s="12">
        <v>12.565</v>
      </c>
      <c r="I52" s="13">
        <v>31.106000000000002</v>
      </c>
      <c r="J52" s="13">
        <v>83.6</v>
      </c>
      <c r="K52" s="16">
        <v>167.154</v>
      </c>
      <c r="L52" s="16">
        <v>213.7</v>
      </c>
      <c r="M52" s="13">
        <v>258.29000000000002</v>
      </c>
      <c r="N52" s="16">
        <v>299.2</v>
      </c>
      <c r="O52" s="16">
        <v>321.8</v>
      </c>
      <c r="P52" s="16">
        <v>325.8</v>
      </c>
      <c r="Q52" s="16">
        <v>326.97000000000003</v>
      </c>
      <c r="R52" s="16">
        <v>327.7</v>
      </c>
      <c r="S52" s="16">
        <v>327.7</v>
      </c>
      <c r="T52" s="16">
        <f>AT74</f>
        <v>327.9</v>
      </c>
      <c r="U52" s="65">
        <f>AX74</f>
        <v>328.1</v>
      </c>
      <c r="V52" s="16">
        <f>BB74</f>
        <v>0</v>
      </c>
      <c r="W52" s="65">
        <f>BF74</f>
        <v>0</v>
      </c>
      <c r="X52" s="65">
        <f>BJ74</f>
        <v>0</v>
      </c>
    </row>
    <row r="54" spans="2:24" x14ac:dyDescent="0.3">
      <c r="S54" s="6"/>
    </row>
    <row r="69" spans="2:62" s="15" customFormat="1" x14ac:dyDescent="0.3">
      <c r="B69" s="1"/>
      <c r="C69" s="1"/>
      <c r="D69" s="2"/>
      <c r="M69" s="1"/>
      <c r="N69" s="1"/>
      <c r="O69" s="1"/>
      <c r="P69" s="1"/>
      <c r="Q69" s="1"/>
      <c r="R69" s="1"/>
      <c r="S69" s="1"/>
      <c r="T69" s="1"/>
      <c r="AU69" s="1"/>
      <c r="AV69" s="1"/>
      <c r="AW69" s="1"/>
      <c r="AX69" s="1"/>
      <c r="AY69" s="1"/>
      <c r="AZ69" s="1"/>
      <c r="BA69" s="1"/>
      <c r="BB69" s="1"/>
      <c r="BC69" s="1"/>
      <c r="BD69" s="2"/>
      <c r="BE69" s="2"/>
      <c r="BF69" s="2"/>
    </row>
    <row r="70" spans="2:62" s="15" customFormat="1" ht="17.399999999999999" x14ac:dyDescent="0.3">
      <c r="B70" s="18"/>
      <c r="C70" s="71">
        <v>2012</v>
      </c>
      <c r="D70" s="72"/>
      <c r="E70" s="72"/>
      <c r="F70" s="73"/>
      <c r="G70" s="71">
        <v>2013</v>
      </c>
      <c r="H70" s="74"/>
      <c r="I70" s="74"/>
      <c r="J70" s="75"/>
      <c r="K70" s="68">
        <v>2014</v>
      </c>
      <c r="L70" s="69"/>
      <c r="M70" s="69"/>
      <c r="N70" s="70"/>
      <c r="O70" s="68">
        <v>2015</v>
      </c>
      <c r="P70" s="69"/>
      <c r="Q70" s="69"/>
      <c r="R70" s="70"/>
      <c r="S70" s="68">
        <v>2016</v>
      </c>
      <c r="T70" s="69"/>
      <c r="U70" s="69"/>
      <c r="V70" s="70"/>
      <c r="W70" s="68">
        <v>2017</v>
      </c>
      <c r="X70" s="69"/>
      <c r="Y70" s="69"/>
      <c r="Z70" s="70"/>
      <c r="AA70" s="68">
        <v>2018</v>
      </c>
      <c r="AB70" s="69"/>
      <c r="AC70" s="69"/>
      <c r="AD70" s="70"/>
      <c r="AE70" s="68">
        <v>2019</v>
      </c>
      <c r="AF70" s="69"/>
      <c r="AG70" s="69"/>
      <c r="AH70" s="70"/>
      <c r="AI70" s="68">
        <v>2020</v>
      </c>
      <c r="AJ70" s="69"/>
      <c r="AK70" s="69"/>
      <c r="AL70" s="70"/>
      <c r="AM70" s="68">
        <v>2021</v>
      </c>
      <c r="AN70" s="69"/>
      <c r="AO70" s="69"/>
      <c r="AP70" s="70"/>
      <c r="AQ70" s="68">
        <v>2022</v>
      </c>
      <c r="AR70" s="69"/>
      <c r="AS70" s="69"/>
      <c r="AT70" s="70"/>
      <c r="AU70" s="68">
        <v>2023</v>
      </c>
      <c r="AV70" s="69"/>
      <c r="AW70" s="69"/>
      <c r="AX70" s="70"/>
      <c r="AY70" s="68">
        <v>2024</v>
      </c>
      <c r="AZ70" s="69"/>
      <c r="BA70" s="69"/>
      <c r="BB70" s="70"/>
      <c r="BC70" s="68">
        <v>2025</v>
      </c>
      <c r="BD70" s="69"/>
      <c r="BE70" s="69"/>
      <c r="BF70" s="70"/>
      <c r="BG70" s="68">
        <v>2026</v>
      </c>
      <c r="BH70" s="69"/>
      <c r="BI70" s="69"/>
      <c r="BJ70" s="70"/>
    </row>
    <row r="71" spans="2:62" s="15" customFormat="1" ht="17.399999999999999" x14ac:dyDescent="0.3">
      <c r="B71" s="3" t="s">
        <v>27</v>
      </c>
      <c r="C71" s="26" t="s">
        <v>4</v>
      </c>
      <c r="D71" s="26" t="s">
        <v>5</v>
      </c>
      <c r="E71" s="26" t="s">
        <v>6</v>
      </c>
      <c r="F71" s="26" t="s">
        <v>7</v>
      </c>
      <c r="G71" s="26" t="s">
        <v>8</v>
      </c>
      <c r="H71" s="26" t="s">
        <v>9</v>
      </c>
      <c r="I71" s="26" t="s">
        <v>10</v>
      </c>
      <c r="J71" s="26" t="s">
        <v>11</v>
      </c>
      <c r="K71" s="24" t="s">
        <v>12</v>
      </c>
      <c r="L71" s="24" t="s">
        <v>13</v>
      </c>
      <c r="M71" s="24" t="s">
        <v>14</v>
      </c>
      <c r="N71" s="24" t="s">
        <v>15</v>
      </c>
      <c r="O71" s="27" t="s">
        <v>16</v>
      </c>
      <c r="P71" s="27" t="s">
        <v>17</v>
      </c>
      <c r="Q71" s="27" t="s">
        <v>18</v>
      </c>
      <c r="R71" s="27" t="s">
        <v>19</v>
      </c>
      <c r="S71" s="24" t="s">
        <v>20</v>
      </c>
      <c r="T71" s="24" t="s">
        <v>21</v>
      </c>
      <c r="U71" s="24" t="s">
        <v>22</v>
      </c>
      <c r="V71" s="24" t="s">
        <v>23</v>
      </c>
      <c r="W71" s="24" t="s">
        <v>32</v>
      </c>
      <c r="X71" s="24" t="s">
        <v>33</v>
      </c>
      <c r="Y71" s="30" t="s">
        <v>34</v>
      </c>
      <c r="Z71" s="33" t="s">
        <v>35</v>
      </c>
      <c r="AA71" s="37" t="s">
        <v>36</v>
      </c>
      <c r="AB71" s="38" t="s">
        <v>37</v>
      </c>
      <c r="AC71" s="41" t="s">
        <v>38</v>
      </c>
      <c r="AD71" s="42" t="s">
        <v>39</v>
      </c>
      <c r="AE71" s="45" t="s">
        <v>40</v>
      </c>
      <c r="AF71" s="47" t="s">
        <v>41</v>
      </c>
      <c r="AG71" s="49" t="s">
        <v>42</v>
      </c>
      <c r="AH71" s="51" t="s">
        <v>43</v>
      </c>
      <c r="AI71" s="53" t="s">
        <v>44</v>
      </c>
      <c r="AJ71" s="54" t="s">
        <v>45</v>
      </c>
      <c r="AK71" s="55" t="s">
        <v>46</v>
      </c>
      <c r="AL71" s="56" t="s">
        <v>47</v>
      </c>
      <c r="AM71" s="58" t="s">
        <v>48</v>
      </c>
      <c r="AN71" s="59" t="s">
        <v>49</v>
      </c>
      <c r="AO71" s="61" t="s">
        <v>50</v>
      </c>
      <c r="AP71" s="63" t="s">
        <v>51</v>
      </c>
      <c r="AQ71" s="46" t="s">
        <v>52</v>
      </c>
      <c r="AR71" s="46" t="s">
        <v>53</v>
      </c>
      <c r="AS71" s="46" t="s">
        <v>54</v>
      </c>
      <c r="AT71" s="46" t="s">
        <v>55</v>
      </c>
      <c r="AU71" s="46" t="s">
        <v>56</v>
      </c>
      <c r="AV71" s="46" t="s">
        <v>57</v>
      </c>
      <c r="AW71" s="46" t="s">
        <v>58</v>
      </c>
      <c r="AX71" s="46" t="s">
        <v>59</v>
      </c>
      <c r="AY71" s="1"/>
      <c r="AZ71" s="1"/>
      <c r="BA71" s="1"/>
      <c r="BB71" s="1"/>
      <c r="BC71" s="1"/>
      <c r="BD71" s="2"/>
      <c r="BE71" s="2"/>
      <c r="BF71" s="2"/>
    </row>
    <row r="72" spans="2:62" s="15" customFormat="1" x14ac:dyDescent="0.3">
      <c r="B72" s="4" t="s">
        <v>1</v>
      </c>
      <c r="K72" s="1"/>
      <c r="L72" s="1"/>
      <c r="M72" s="1"/>
      <c r="N72" s="1"/>
      <c r="O72" s="1"/>
      <c r="P72" s="1"/>
      <c r="Q72" s="1"/>
      <c r="R72" s="1"/>
      <c r="AU72" s="1"/>
      <c r="AV72" s="1"/>
      <c r="AW72" s="1"/>
      <c r="AX72" s="1"/>
      <c r="AY72" s="1"/>
      <c r="AZ72" s="1"/>
      <c r="BA72" s="1"/>
      <c r="BB72" s="1"/>
      <c r="BC72" s="1"/>
      <c r="BD72" s="2"/>
      <c r="BE72" s="2"/>
      <c r="BF72" s="2"/>
    </row>
    <row r="73" spans="2:62" s="15" customFormat="1" x14ac:dyDescent="0.3">
      <c r="B73" s="5" t="s">
        <v>2</v>
      </c>
      <c r="C73" s="20">
        <v>7049</v>
      </c>
      <c r="D73" s="20">
        <v>8838</v>
      </c>
      <c r="E73" s="20">
        <v>11082</v>
      </c>
      <c r="F73" s="20">
        <v>14203</v>
      </c>
      <c r="G73" s="8">
        <v>17845</v>
      </c>
      <c r="H73" s="8">
        <v>21724</v>
      </c>
      <c r="I73" s="11">
        <v>24341</v>
      </c>
      <c r="J73" s="11">
        <v>28216</v>
      </c>
      <c r="K73" s="21">
        <v>30754</v>
      </c>
      <c r="L73" s="19">
        <v>32504</v>
      </c>
      <c r="M73" s="19">
        <v>33832</v>
      </c>
      <c r="N73" s="19">
        <v>35049</v>
      </c>
      <c r="O73" s="19">
        <v>36254</v>
      </c>
      <c r="P73" s="19">
        <v>37565</v>
      </c>
      <c r="Q73" s="19">
        <v>39337</v>
      </c>
      <c r="R73" s="19">
        <v>41251</v>
      </c>
      <c r="S73" s="19">
        <v>42744</v>
      </c>
      <c r="T73" s="22">
        <v>44075</v>
      </c>
      <c r="U73" s="19">
        <v>45017</v>
      </c>
      <c r="V73" s="19">
        <v>45956</v>
      </c>
      <c r="W73" s="19">
        <v>46831</v>
      </c>
      <c r="X73" s="19">
        <v>47296</v>
      </c>
      <c r="Y73" s="19">
        <v>47597</v>
      </c>
      <c r="Z73" s="19">
        <v>47813</v>
      </c>
      <c r="AA73" s="19">
        <v>48017</v>
      </c>
      <c r="AB73" s="19">
        <v>48100</v>
      </c>
      <c r="AC73" s="19">
        <v>48131</v>
      </c>
      <c r="AD73" s="19">
        <v>48170</v>
      </c>
      <c r="AE73" s="19">
        <v>48182</v>
      </c>
      <c r="AF73" s="19">
        <v>48227</v>
      </c>
      <c r="AG73" s="50">
        <v>48239</v>
      </c>
      <c r="AH73" s="50">
        <v>48246</v>
      </c>
      <c r="AI73" s="50">
        <v>48251</v>
      </c>
      <c r="AJ73" s="50">
        <v>48260</v>
      </c>
      <c r="AK73" s="50">
        <v>48259</v>
      </c>
      <c r="AL73" s="50">
        <v>48261</v>
      </c>
      <c r="AM73" s="50">
        <v>48260</v>
      </c>
      <c r="AN73" s="50">
        <v>48255</v>
      </c>
      <c r="AO73" s="50">
        <v>48258</v>
      </c>
      <c r="AP73" s="50">
        <v>48259</v>
      </c>
      <c r="AQ73" s="50">
        <v>48255</v>
      </c>
      <c r="AR73" s="50">
        <v>48253</v>
      </c>
      <c r="AS73" s="50">
        <v>48254</v>
      </c>
      <c r="AT73" s="50">
        <v>48255</v>
      </c>
      <c r="AU73" s="50">
        <v>48257</v>
      </c>
      <c r="AV73" s="50">
        <v>48262</v>
      </c>
      <c r="AW73" s="50">
        <v>48272</v>
      </c>
      <c r="AX73" s="50">
        <v>48273</v>
      </c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</row>
    <row r="74" spans="2:62" s="15" customFormat="1" x14ac:dyDescent="0.3">
      <c r="B74" s="5" t="s">
        <v>3</v>
      </c>
      <c r="C74" s="13">
        <v>40.6</v>
      </c>
      <c r="D74" s="13">
        <v>50.3</v>
      </c>
      <c r="E74" s="13">
        <v>62.8</v>
      </c>
      <c r="F74" s="13">
        <v>83.6</v>
      </c>
      <c r="G74" s="12">
        <v>105.20399999999999</v>
      </c>
      <c r="H74" s="12">
        <v>127.351</v>
      </c>
      <c r="I74" s="14">
        <v>143.042</v>
      </c>
      <c r="J74" s="14">
        <v>167.154</v>
      </c>
      <c r="K74" s="12">
        <v>184.2</v>
      </c>
      <c r="L74" s="16">
        <v>195.95</v>
      </c>
      <c r="M74" s="12">
        <v>204.49</v>
      </c>
      <c r="N74" s="16">
        <v>213.7</v>
      </c>
      <c r="O74" s="16">
        <v>222.38</v>
      </c>
      <c r="P74" s="16">
        <v>231.96</v>
      </c>
      <c r="Q74" s="16">
        <v>243.68</v>
      </c>
      <c r="R74" s="16">
        <v>258.29000000000002</v>
      </c>
      <c r="S74" s="16">
        <v>269</v>
      </c>
      <c r="T74" s="15">
        <v>281.39999999999998</v>
      </c>
      <c r="U74" s="16">
        <v>290</v>
      </c>
      <c r="V74" s="16">
        <v>299.2</v>
      </c>
      <c r="W74" s="16">
        <v>307.64</v>
      </c>
      <c r="X74" s="16">
        <v>314.89999999999998</v>
      </c>
      <c r="Y74" s="16">
        <v>318.7</v>
      </c>
      <c r="Z74" s="16">
        <v>321.8</v>
      </c>
      <c r="AA74" s="16">
        <v>323.8</v>
      </c>
      <c r="AB74" s="16">
        <v>324.8</v>
      </c>
      <c r="AC74" s="16">
        <v>325.10000000000002</v>
      </c>
      <c r="AD74" s="16">
        <v>325.8</v>
      </c>
      <c r="AE74" s="16">
        <v>326.10000000000002</v>
      </c>
      <c r="AF74" s="16">
        <v>326.5</v>
      </c>
      <c r="AG74" s="16">
        <v>326.89999999999998</v>
      </c>
      <c r="AH74" s="16">
        <v>326.97000000000003</v>
      </c>
      <c r="AI74" s="16">
        <v>327.2</v>
      </c>
      <c r="AJ74" s="16">
        <v>327.7</v>
      </c>
      <c r="AK74" s="16">
        <v>327.60000000000002</v>
      </c>
      <c r="AL74" s="16">
        <v>327.7</v>
      </c>
      <c r="AM74" s="16">
        <v>327.7</v>
      </c>
      <c r="AN74" s="16">
        <v>327.7</v>
      </c>
      <c r="AO74" s="16">
        <v>327.8</v>
      </c>
      <c r="AP74" s="16">
        <v>327.7</v>
      </c>
      <c r="AQ74" s="16">
        <v>327.7</v>
      </c>
      <c r="AR74" s="16">
        <v>327.8</v>
      </c>
      <c r="AS74" s="16">
        <v>327.8</v>
      </c>
      <c r="AT74" s="16">
        <v>327.9</v>
      </c>
      <c r="AU74" s="16">
        <v>327.9</v>
      </c>
      <c r="AV74" s="16">
        <v>328</v>
      </c>
      <c r="AW74" s="16">
        <v>328.1</v>
      </c>
      <c r="AX74" s="16">
        <v>328.1</v>
      </c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</row>
    <row r="75" spans="2:62" s="15" customFormat="1" x14ac:dyDescent="0.3">
      <c r="B75" s="1"/>
      <c r="C75" s="1"/>
      <c r="D75" s="2"/>
      <c r="M75" s="1"/>
      <c r="N75" s="1"/>
      <c r="O75" s="1"/>
      <c r="P75" s="1"/>
      <c r="Q75" s="1"/>
      <c r="R75" s="1"/>
      <c r="S75" s="1"/>
      <c r="T75" s="1"/>
      <c r="AU75" s="1"/>
      <c r="AV75" s="1"/>
      <c r="AW75" s="1"/>
      <c r="AX75" s="1"/>
      <c r="AY75" s="1"/>
      <c r="AZ75" s="1"/>
      <c r="BA75" s="1"/>
      <c r="BB75" s="1"/>
      <c r="BC75" s="1"/>
      <c r="BD75" s="2"/>
      <c r="BE75" s="2"/>
      <c r="BF75" s="2"/>
    </row>
    <row r="76" spans="2:62" s="15" customFormat="1" x14ac:dyDescent="0.3">
      <c r="B76" s="1"/>
      <c r="C76" s="1"/>
      <c r="D76" s="2"/>
      <c r="M76" s="1"/>
      <c r="N76" s="1"/>
      <c r="O76" s="1"/>
      <c r="P76" s="1"/>
      <c r="Q76" s="1"/>
      <c r="R76" s="1"/>
      <c r="S76" s="1"/>
      <c r="T76" s="1"/>
      <c r="AU76" s="1"/>
      <c r="AV76" s="1"/>
      <c r="AW76" s="1"/>
      <c r="AX76" s="1"/>
      <c r="AY76" s="1"/>
      <c r="AZ76" s="1"/>
      <c r="BA76" s="1"/>
      <c r="BB76" s="1"/>
      <c r="BC76" s="1"/>
      <c r="BD76" s="2"/>
      <c r="BE76" s="2"/>
      <c r="BF76" s="2"/>
    </row>
    <row r="77" spans="2:62" s="15" customFormat="1" x14ac:dyDescent="0.3">
      <c r="B77" s="1"/>
      <c r="C77" s="1"/>
      <c r="D77" s="2"/>
      <c r="M77" s="1"/>
      <c r="N77" s="1"/>
      <c r="O77" s="1"/>
      <c r="P77" s="1"/>
      <c r="Q77" s="1"/>
      <c r="R77" s="1"/>
      <c r="S77" s="1"/>
      <c r="T77" s="1"/>
      <c r="AU77" s="1"/>
      <c r="AV77" s="1"/>
      <c r="AW77" s="1"/>
      <c r="AX77" s="1"/>
      <c r="AY77" s="1"/>
      <c r="AZ77" s="1"/>
      <c r="BA77" s="1"/>
      <c r="BB77" s="1"/>
      <c r="BC77" s="1"/>
      <c r="BD77" s="2"/>
      <c r="BE77" s="2"/>
      <c r="BF77" s="2"/>
    </row>
    <row r="78" spans="2:62" s="15" customFormat="1" x14ac:dyDescent="0.3">
      <c r="B78" s="1"/>
      <c r="C78" s="1"/>
      <c r="D78" s="2"/>
      <c r="M78" s="1"/>
      <c r="N78" s="1"/>
      <c r="O78" s="1"/>
      <c r="P78" s="1"/>
      <c r="Q78" s="1"/>
      <c r="R78" s="1"/>
      <c r="S78" s="1"/>
      <c r="T78" s="1"/>
      <c r="AU78" s="1"/>
      <c r="AV78" s="1"/>
      <c r="AW78" s="1"/>
      <c r="AX78" s="1"/>
      <c r="AY78" s="1"/>
      <c r="AZ78" s="1"/>
      <c r="BA78" s="1"/>
      <c r="BB78" s="1"/>
      <c r="BC78" s="1"/>
      <c r="BD78" s="2"/>
      <c r="BE78" s="2"/>
      <c r="BF78" s="2"/>
    </row>
    <row r="79" spans="2:62" s="15" customFormat="1" x14ac:dyDescent="0.3">
      <c r="B79" s="1"/>
      <c r="C79" s="1"/>
      <c r="D79" s="2"/>
      <c r="M79" s="1"/>
      <c r="N79" s="1"/>
      <c r="O79" s="1"/>
      <c r="P79" s="1"/>
      <c r="Q79" s="1"/>
      <c r="R79" s="1"/>
      <c r="S79" s="1"/>
      <c r="T79" s="1"/>
      <c r="AU79" s="1"/>
      <c r="AV79" s="1"/>
      <c r="AW79" s="1"/>
      <c r="AX79" s="1"/>
      <c r="AY79" s="1"/>
      <c r="AZ79" s="1"/>
      <c r="BA79" s="1"/>
      <c r="BB79" s="1"/>
      <c r="BC79" s="1"/>
      <c r="BD79" s="2"/>
      <c r="BE79" s="2"/>
      <c r="BF79" s="2"/>
    </row>
    <row r="80" spans="2:62" s="15" customFormat="1" x14ac:dyDescent="0.3">
      <c r="B80" s="1"/>
      <c r="C80" s="1"/>
      <c r="D80" s="2"/>
      <c r="M80" s="1"/>
      <c r="N80" s="1"/>
      <c r="O80" s="1"/>
      <c r="P80" s="1"/>
      <c r="Q80" s="1"/>
      <c r="R80" s="1"/>
      <c r="S80" s="1"/>
      <c r="T80" s="1"/>
      <c r="AU80" s="1"/>
      <c r="AV80" s="1"/>
      <c r="AW80" s="1"/>
      <c r="AX80" s="1"/>
      <c r="AY80" s="1"/>
      <c r="AZ80" s="1"/>
      <c r="BA80" s="1"/>
      <c r="BB80" s="1"/>
      <c r="BC80" s="1"/>
      <c r="BD80" s="2"/>
      <c r="BE80" s="2"/>
      <c r="BF80" s="2"/>
    </row>
    <row r="81" spans="2:58" s="15" customFormat="1" x14ac:dyDescent="0.3">
      <c r="B81" s="1"/>
      <c r="C81" s="1"/>
      <c r="D81" s="2"/>
      <c r="M81" s="1"/>
      <c r="N81" s="1"/>
      <c r="O81" s="1"/>
      <c r="P81" s="1"/>
      <c r="Q81" s="1"/>
      <c r="R81" s="1"/>
      <c r="S81" s="1"/>
      <c r="T81" s="1"/>
      <c r="AU81" s="1"/>
      <c r="AV81" s="1"/>
      <c r="AW81" s="1"/>
      <c r="AX81" s="1"/>
      <c r="AY81" s="1"/>
      <c r="AZ81" s="1"/>
      <c r="BA81" s="1"/>
      <c r="BB81" s="1"/>
      <c r="BC81" s="1"/>
      <c r="BD81" s="2"/>
      <c r="BE81" s="2"/>
      <c r="BF81" s="2"/>
    </row>
    <row r="82" spans="2:58" s="15" customFormat="1" x14ac:dyDescent="0.3">
      <c r="B82" s="1"/>
      <c r="C82" s="1"/>
      <c r="D82" s="2"/>
      <c r="M82" s="1"/>
      <c r="N82" s="1"/>
      <c r="O82" s="1"/>
      <c r="P82" s="1"/>
      <c r="Q82" s="1"/>
      <c r="R82" s="1"/>
      <c r="S82" s="1"/>
      <c r="T82" s="1"/>
      <c r="AU82" s="1"/>
      <c r="AV82" s="1"/>
      <c r="AW82" s="1"/>
      <c r="AX82" s="1"/>
      <c r="AY82" s="1"/>
      <c r="AZ82" s="1"/>
      <c r="BA82" s="1"/>
      <c r="BB82" s="1"/>
      <c r="BC82" s="1"/>
      <c r="BD82" s="2"/>
      <c r="BE82" s="2"/>
      <c r="BF82" s="2"/>
    </row>
    <row r="83" spans="2:58" s="15" customFormat="1" x14ac:dyDescent="0.3">
      <c r="B83" s="1"/>
      <c r="C83" s="1"/>
      <c r="D83" s="2"/>
      <c r="M83" s="1"/>
      <c r="N83" s="1"/>
      <c r="O83" s="1"/>
      <c r="P83" s="1"/>
      <c r="Q83" s="1"/>
      <c r="R83" s="1"/>
      <c r="S83" s="1"/>
      <c r="T83" s="1"/>
      <c r="AU83" s="1"/>
      <c r="AV83" s="1"/>
      <c r="AW83" s="1"/>
      <c r="AX83" s="1"/>
      <c r="AY83" s="1"/>
      <c r="AZ83" s="1"/>
      <c r="BA83" s="1"/>
      <c r="BB83" s="1"/>
      <c r="BC83" s="1"/>
      <c r="BD83" s="2"/>
      <c r="BE83" s="2"/>
      <c r="BF83" s="2"/>
    </row>
    <row r="84" spans="2:58" s="15" customFormat="1" x14ac:dyDescent="0.3">
      <c r="B84" s="1"/>
      <c r="C84" s="1"/>
      <c r="D84" s="2"/>
      <c r="M84" s="1"/>
      <c r="N84" s="1"/>
      <c r="O84" s="1"/>
      <c r="P84" s="1"/>
      <c r="Q84" s="1"/>
      <c r="R84" s="1"/>
      <c r="S84" s="1"/>
      <c r="T84" s="1"/>
      <c r="AU84" s="1"/>
      <c r="AV84" s="1"/>
      <c r="AW84" s="1"/>
      <c r="AX84" s="1"/>
      <c r="AY84" s="1"/>
      <c r="AZ84" s="1"/>
      <c r="BA84" s="1"/>
      <c r="BB84" s="1"/>
      <c r="BC84" s="1"/>
      <c r="BD84" s="2"/>
      <c r="BE84" s="2"/>
      <c r="BF84" s="2"/>
    </row>
    <row r="85" spans="2:58" s="15" customFormat="1" x14ac:dyDescent="0.3">
      <c r="B85" s="1"/>
      <c r="C85" s="1"/>
      <c r="D85" s="2"/>
      <c r="M85" s="1"/>
      <c r="N85" s="1"/>
      <c r="O85" s="1"/>
      <c r="P85" s="1"/>
      <c r="Q85" s="1"/>
      <c r="R85" s="1"/>
      <c r="S85" s="1"/>
      <c r="T85" s="1"/>
      <c r="AU85" s="1"/>
      <c r="AV85" s="1"/>
      <c r="AW85" s="1"/>
      <c r="AX85" s="1"/>
      <c r="AY85" s="1"/>
      <c r="AZ85" s="1"/>
      <c r="BA85" s="1"/>
      <c r="BB85" s="1"/>
      <c r="BC85" s="1"/>
      <c r="BD85" s="2"/>
      <c r="BE85" s="2"/>
      <c r="BF85" s="2"/>
    </row>
    <row r="86" spans="2:58" s="15" customFormat="1" x14ac:dyDescent="0.3">
      <c r="B86" s="1"/>
      <c r="C86" s="1"/>
      <c r="D86" s="2"/>
      <c r="M86" s="1"/>
      <c r="N86" s="1"/>
      <c r="O86" s="1"/>
      <c r="P86" s="1"/>
      <c r="Q86" s="1"/>
      <c r="R86" s="1"/>
      <c r="S86" s="1"/>
      <c r="T86" s="1"/>
      <c r="AU86" s="1"/>
      <c r="AV86" s="1"/>
      <c r="AW86" s="1"/>
      <c r="AX86" s="1"/>
      <c r="AY86" s="1"/>
      <c r="AZ86" s="1"/>
      <c r="BA86" s="1"/>
      <c r="BB86" s="1"/>
      <c r="BC86" s="1"/>
      <c r="BD86" s="2"/>
      <c r="BE86" s="2"/>
      <c r="BF86" s="2"/>
    </row>
    <row r="87" spans="2:58" s="15" customFormat="1" x14ac:dyDescent="0.3">
      <c r="B87" s="1"/>
      <c r="C87" s="1"/>
      <c r="D87" s="2"/>
      <c r="M87" s="1"/>
      <c r="N87" s="1"/>
      <c r="O87" s="1"/>
      <c r="P87" s="1"/>
      <c r="Q87" s="1"/>
      <c r="R87" s="1"/>
      <c r="S87" s="1"/>
      <c r="T87" s="1"/>
      <c r="AU87" s="1"/>
      <c r="AV87" s="1"/>
      <c r="AW87" s="1"/>
      <c r="AX87" s="1"/>
      <c r="AY87" s="1"/>
      <c r="AZ87" s="1"/>
      <c r="BA87" s="1"/>
      <c r="BB87" s="1"/>
      <c r="BC87" s="1"/>
      <c r="BD87" s="2"/>
      <c r="BE87" s="2"/>
      <c r="BF87" s="2"/>
    </row>
    <row r="88" spans="2:58" s="15" customFormat="1" x14ac:dyDescent="0.3">
      <c r="B88" s="1"/>
      <c r="C88" s="1"/>
      <c r="D88" s="2"/>
      <c r="M88" s="1"/>
      <c r="N88" s="1"/>
      <c r="O88" s="1"/>
      <c r="P88" s="1"/>
      <c r="Q88" s="1"/>
      <c r="R88" s="1"/>
      <c r="S88" s="1"/>
      <c r="T88" s="1"/>
      <c r="AU88" s="1"/>
      <c r="AV88" s="1"/>
      <c r="AW88" s="1"/>
      <c r="AX88" s="1"/>
      <c r="AY88" s="1"/>
      <c r="AZ88" s="1"/>
      <c r="BA88" s="1"/>
      <c r="BB88" s="1"/>
      <c r="BC88" s="1"/>
      <c r="BD88" s="2"/>
      <c r="BE88" s="2"/>
      <c r="BF88" s="2"/>
    </row>
    <row r="89" spans="2:58" s="15" customFormat="1" x14ac:dyDescent="0.3">
      <c r="B89" s="1"/>
      <c r="C89" s="1"/>
      <c r="D89" s="2"/>
      <c r="M89" s="1"/>
      <c r="N89" s="1"/>
      <c r="O89" s="1"/>
      <c r="P89" s="1"/>
      <c r="Q89" s="1"/>
      <c r="R89" s="1"/>
      <c r="S89" s="1"/>
      <c r="T89" s="1"/>
      <c r="AU89" s="1"/>
      <c r="AV89" s="1"/>
      <c r="AW89" s="1"/>
      <c r="AX89" s="1"/>
      <c r="AY89" s="1"/>
      <c r="AZ89" s="1"/>
      <c r="BA89" s="1"/>
      <c r="BB89" s="1"/>
      <c r="BC89" s="1"/>
      <c r="BD89" s="2"/>
      <c r="BE89" s="2"/>
      <c r="BF89" s="2"/>
    </row>
    <row r="90" spans="2:58" s="15" customFormat="1" x14ac:dyDescent="0.3">
      <c r="B90" s="1"/>
      <c r="C90" s="1"/>
      <c r="D90" s="2"/>
      <c r="M90" s="1"/>
      <c r="N90" s="1"/>
      <c r="O90" s="1"/>
      <c r="P90" s="1"/>
      <c r="Q90" s="1"/>
      <c r="R90" s="1"/>
      <c r="S90" s="1"/>
      <c r="T90" s="1"/>
      <c r="AU90" s="1"/>
      <c r="AV90" s="1"/>
      <c r="AW90" s="1"/>
      <c r="AX90" s="1"/>
      <c r="AY90" s="1"/>
      <c r="AZ90" s="1"/>
      <c r="BA90" s="1"/>
      <c r="BB90" s="1"/>
      <c r="BC90" s="1"/>
      <c r="BD90" s="2"/>
      <c r="BE90" s="2"/>
      <c r="BF90" s="2"/>
    </row>
    <row r="91" spans="2:58" s="15" customFormat="1" x14ac:dyDescent="0.3">
      <c r="B91" s="1"/>
      <c r="C91" s="1"/>
      <c r="D91" s="2"/>
      <c r="M91" s="1"/>
      <c r="N91" s="1"/>
      <c r="O91" s="1"/>
      <c r="P91" s="1"/>
      <c r="Q91" s="1"/>
      <c r="R91" s="1"/>
      <c r="S91" s="1"/>
      <c r="T91" s="1"/>
      <c r="AU91" s="1"/>
      <c r="AV91" s="1"/>
      <c r="AW91" s="1"/>
      <c r="AX91" s="1"/>
      <c r="AY91" s="1"/>
      <c r="AZ91" s="1"/>
      <c r="BA91" s="1"/>
      <c r="BB91" s="1"/>
      <c r="BC91" s="1"/>
      <c r="BD91" s="2"/>
      <c r="BE91" s="2"/>
      <c r="BF91" s="2"/>
    </row>
    <row r="92" spans="2:58" s="15" customFormat="1" x14ac:dyDescent="0.3">
      <c r="B92" s="1"/>
      <c r="C92" s="1"/>
      <c r="D92" s="2"/>
      <c r="M92" s="1"/>
      <c r="N92" s="1"/>
      <c r="O92" s="1"/>
      <c r="P92" s="1"/>
      <c r="Q92" s="1"/>
      <c r="R92" s="1"/>
      <c r="S92" s="1"/>
      <c r="T92" s="1"/>
      <c r="AU92" s="1"/>
      <c r="AV92" s="1"/>
      <c r="AW92" s="1"/>
      <c r="AX92" s="1"/>
      <c r="AY92" s="1"/>
      <c r="AZ92" s="1"/>
      <c r="BA92" s="1"/>
      <c r="BB92" s="1"/>
      <c r="BC92" s="1"/>
      <c r="BD92" s="2"/>
      <c r="BE92" s="2"/>
      <c r="BF92" s="2"/>
    </row>
    <row r="95" spans="2:58" ht="17.399999999999999" x14ac:dyDescent="0.3">
      <c r="B95" s="18" t="s">
        <v>28</v>
      </c>
      <c r="C95" s="23">
        <v>2005</v>
      </c>
      <c r="D95" s="23">
        <v>2006</v>
      </c>
      <c r="E95" s="23">
        <v>2007</v>
      </c>
      <c r="F95" s="23">
        <v>2008</v>
      </c>
      <c r="G95" s="25">
        <v>2009</v>
      </c>
      <c r="H95" s="25">
        <v>2010</v>
      </c>
      <c r="I95" s="25">
        <v>2011</v>
      </c>
      <c r="J95" s="23">
        <v>2012</v>
      </c>
      <c r="K95" s="23">
        <v>2013</v>
      </c>
      <c r="L95" s="23">
        <v>2014</v>
      </c>
      <c r="M95" s="23">
        <v>2015</v>
      </c>
      <c r="N95" s="23">
        <v>2016</v>
      </c>
      <c r="O95" s="34">
        <v>2017</v>
      </c>
      <c r="P95" s="44">
        <v>2018</v>
      </c>
      <c r="Q95" s="48">
        <v>2019</v>
      </c>
      <c r="R95" s="57">
        <v>2020</v>
      </c>
      <c r="S95" s="62">
        <v>2021</v>
      </c>
      <c r="T95" s="29">
        <v>2022</v>
      </c>
      <c r="U95" s="29">
        <v>2023</v>
      </c>
    </row>
    <row r="96" spans="2:58" ht="15.6" x14ac:dyDescent="0.3">
      <c r="B96" s="3"/>
      <c r="C96" s="9" t="s">
        <v>0</v>
      </c>
      <c r="D96" s="9" t="s">
        <v>0</v>
      </c>
      <c r="E96" s="9" t="s">
        <v>0</v>
      </c>
      <c r="F96" s="9" t="s">
        <v>0</v>
      </c>
      <c r="G96" s="3" t="s">
        <v>0</v>
      </c>
      <c r="H96" s="3" t="s">
        <v>0</v>
      </c>
      <c r="I96" s="3" t="s">
        <v>0</v>
      </c>
      <c r="J96" s="9" t="s">
        <v>0</v>
      </c>
      <c r="K96" s="9" t="s">
        <v>0</v>
      </c>
      <c r="L96" s="9" t="s">
        <v>0</v>
      </c>
      <c r="M96" s="9" t="s">
        <v>0</v>
      </c>
      <c r="N96" s="9" t="s">
        <v>0</v>
      </c>
      <c r="O96" s="9" t="s">
        <v>0</v>
      </c>
      <c r="P96" s="9" t="s">
        <v>0</v>
      </c>
      <c r="Q96" s="9" t="s">
        <v>0</v>
      </c>
      <c r="R96" s="9" t="s">
        <v>0</v>
      </c>
      <c r="S96" s="9" t="s">
        <v>0</v>
      </c>
      <c r="T96" s="67" t="s">
        <v>0</v>
      </c>
      <c r="U96" s="67" t="s">
        <v>0</v>
      </c>
    </row>
    <row r="97" spans="2:24" x14ac:dyDescent="0.3">
      <c r="B97" s="4" t="s">
        <v>1</v>
      </c>
      <c r="C97" s="10"/>
      <c r="D97" s="10"/>
      <c r="E97" s="10"/>
      <c r="F97" s="10"/>
      <c r="G97" s="4"/>
      <c r="H97" s="4"/>
      <c r="I97" s="4"/>
      <c r="J97" s="10"/>
      <c r="K97" s="10"/>
      <c r="L97" s="10"/>
      <c r="M97" s="10"/>
      <c r="N97" s="10"/>
    </row>
    <row r="98" spans="2:24" x14ac:dyDescent="0.3">
      <c r="B98" s="5" t="s">
        <v>2</v>
      </c>
      <c r="C98" s="19">
        <v>34</v>
      </c>
      <c r="D98" s="19">
        <v>84</v>
      </c>
      <c r="E98" s="19">
        <v>148</v>
      </c>
      <c r="F98" s="19">
        <v>283</v>
      </c>
      <c r="G98" s="20">
        <v>581</v>
      </c>
      <c r="H98" s="20">
        <v>923</v>
      </c>
      <c r="I98" s="20">
        <v>1962</v>
      </c>
      <c r="J98" s="20">
        <v>3638</v>
      </c>
      <c r="K98" s="11">
        <v>5205</v>
      </c>
      <c r="L98" s="19">
        <v>7105</v>
      </c>
      <c r="M98" s="20">
        <v>9265</v>
      </c>
      <c r="N98" s="19">
        <v>11114</v>
      </c>
      <c r="O98" s="19">
        <v>11499</v>
      </c>
      <c r="P98" s="64">
        <v>11603</v>
      </c>
      <c r="Q98" s="19">
        <v>11631</v>
      </c>
      <c r="R98" s="19">
        <v>11644</v>
      </c>
      <c r="S98" s="64">
        <v>11635</v>
      </c>
      <c r="T98" s="6">
        <f>AT120</f>
        <v>11651</v>
      </c>
      <c r="U98" s="17">
        <f>AX120</f>
        <v>11685</v>
      </c>
      <c r="V98" s="6">
        <f>BB120</f>
        <v>0</v>
      </c>
      <c r="W98" s="17">
        <f>BF120</f>
        <v>0</v>
      </c>
      <c r="X98" s="17">
        <f>BJ120</f>
        <v>0</v>
      </c>
    </row>
    <row r="99" spans="2:24" x14ac:dyDescent="0.3">
      <c r="B99" s="5" t="s">
        <v>3</v>
      </c>
      <c r="C99" s="12">
        <v>0.14399999999999999</v>
      </c>
      <c r="D99" s="12">
        <v>0.375</v>
      </c>
      <c r="E99" s="12">
        <v>0.73399999999999999</v>
      </c>
      <c r="F99" s="12">
        <v>1.69</v>
      </c>
      <c r="G99" s="12">
        <v>4</v>
      </c>
      <c r="H99" s="12">
        <v>5.9</v>
      </c>
      <c r="I99" s="13">
        <v>12.6</v>
      </c>
      <c r="J99" s="13">
        <v>23.5</v>
      </c>
      <c r="K99" s="16">
        <v>34.700000000000003</v>
      </c>
      <c r="L99" s="16">
        <v>47.6</v>
      </c>
      <c r="M99" s="13">
        <v>64.3</v>
      </c>
      <c r="N99" s="16">
        <v>80</v>
      </c>
      <c r="O99" s="16">
        <v>85.6</v>
      </c>
      <c r="P99" s="64">
        <v>87.3</v>
      </c>
      <c r="Q99" s="16">
        <v>88.1</v>
      </c>
      <c r="R99" s="16">
        <v>88.3</v>
      </c>
      <c r="S99" s="64">
        <v>88.2</v>
      </c>
      <c r="T99" s="16">
        <f>AT121</f>
        <v>88.3</v>
      </c>
      <c r="U99" s="65">
        <f>AX121</f>
        <v>88.3</v>
      </c>
      <c r="V99" s="16">
        <f>BB121</f>
        <v>0</v>
      </c>
      <c r="W99" s="65">
        <f>BF121</f>
        <v>0</v>
      </c>
      <c r="X99" s="65">
        <f>BJ121</f>
        <v>0</v>
      </c>
    </row>
    <row r="115" spans="2:62" s="15" customFormat="1" x14ac:dyDescent="0.3">
      <c r="B115" s="1"/>
      <c r="C115" s="1"/>
      <c r="D115" s="2"/>
      <c r="M115" s="1"/>
      <c r="N115" s="1"/>
      <c r="O115" s="1"/>
      <c r="P115" s="1"/>
      <c r="Q115" s="1"/>
      <c r="R115" s="1"/>
      <c r="S115" s="1"/>
      <c r="T115" s="1"/>
      <c r="AU115" s="1"/>
      <c r="AV115" s="1"/>
      <c r="AW115" s="1"/>
      <c r="AX115" s="1"/>
      <c r="AY115" s="1"/>
      <c r="AZ115" s="1"/>
      <c r="BA115" s="1"/>
      <c r="BB115" s="1"/>
      <c r="BC115" s="1"/>
      <c r="BD115" s="2"/>
      <c r="BE115" s="2"/>
      <c r="BF115" s="2"/>
    </row>
    <row r="116" spans="2:62" s="15" customFormat="1" x14ac:dyDescent="0.3">
      <c r="B116" s="1"/>
      <c r="C116" s="1"/>
      <c r="D116" s="2"/>
      <c r="M116" s="1"/>
      <c r="N116" s="1"/>
      <c r="O116" s="1"/>
      <c r="P116" s="1"/>
      <c r="Q116" s="1"/>
      <c r="R116" s="1"/>
      <c r="S116" s="1"/>
      <c r="T116" s="1"/>
      <c r="AU116" s="1"/>
      <c r="AV116" s="1"/>
      <c r="AW116" s="1"/>
      <c r="AX116" s="1"/>
      <c r="AY116" s="1"/>
      <c r="AZ116" s="1"/>
      <c r="BA116" s="1"/>
      <c r="BB116" s="1"/>
      <c r="BC116" s="1"/>
      <c r="BD116" s="2"/>
      <c r="BE116" s="2"/>
      <c r="BF116" s="2"/>
    </row>
    <row r="117" spans="2:62" s="15" customFormat="1" ht="17.399999999999999" x14ac:dyDescent="0.3">
      <c r="B117" s="18"/>
      <c r="C117" s="71">
        <v>2012</v>
      </c>
      <c r="D117" s="72"/>
      <c r="E117" s="72"/>
      <c r="F117" s="73"/>
      <c r="G117" s="71">
        <v>2013</v>
      </c>
      <c r="H117" s="74"/>
      <c r="I117" s="74"/>
      <c r="J117" s="75"/>
      <c r="K117" s="68">
        <v>2014</v>
      </c>
      <c r="L117" s="69"/>
      <c r="M117" s="69"/>
      <c r="N117" s="70"/>
      <c r="O117" s="68">
        <v>2015</v>
      </c>
      <c r="P117" s="69"/>
      <c r="Q117" s="69"/>
      <c r="R117" s="70"/>
      <c r="S117" s="68">
        <v>2016</v>
      </c>
      <c r="T117" s="69"/>
      <c r="U117" s="69"/>
      <c r="V117" s="70"/>
      <c r="W117" s="68">
        <v>2017</v>
      </c>
      <c r="X117" s="69"/>
      <c r="Y117" s="69"/>
      <c r="Z117" s="70"/>
      <c r="AA117" s="68">
        <v>2018</v>
      </c>
      <c r="AB117" s="69"/>
      <c r="AC117" s="69"/>
      <c r="AD117" s="70"/>
      <c r="AE117" s="68">
        <v>2019</v>
      </c>
      <c r="AF117" s="69"/>
      <c r="AG117" s="69"/>
      <c r="AH117" s="70"/>
      <c r="AI117" s="68">
        <v>2020</v>
      </c>
      <c r="AJ117" s="69"/>
      <c r="AK117" s="69"/>
      <c r="AL117" s="70"/>
      <c r="AM117" s="68">
        <v>2021</v>
      </c>
      <c r="AN117" s="69"/>
      <c r="AO117" s="69"/>
      <c r="AP117" s="70"/>
      <c r="AQ117" s="68">
        <v>2022</v>
      </c>
      <c r="AR117" s="69"/>
      <c r="AS117" s="69"/>
      <c r="AT117" s="70"/>
      <c r="AU117" s="68">
        <v>2023</v>
      </c>
      <c r="AV117" s="69"/>
      <c r="AW117" s="69"/>
      <c r="AX117" s="70"/>
      <c r="AY117" s="68">
        <v>2024</v>
      </c>
      <c r="AZ117" s="69"/>
      <c r="BA117" s="69"/>
      <c r="BB117" s="70"/>
      <c r="BC117" s="68">
        <v>2025</v>
      </c>
      <c r="BD117" s="69"/>
      <c r="BE117" s="69"/>
      <c r="BF117" s="70"/>
      <c r="BG117" s="68">
        <v>2026</v>
      </c>
      <c r="BH117" s="69"/>
      <c r="BI117" s="69"/>
      <c r="BJ117" s="70"/>
    </row>
    <row r="118" spans="2:62" s="15" customFormat="1" ht="17.399999999999999" x14ac:dyDescent="0.3">
      <c r="B118" s="3" t="s">
        <v>29</v>
      </c>
      <c r="C118" s="26" t="s">
        <v>4</v>
      </c>
      <c r="D118" s="26" t="s">
        <v>5</v>
      </c>
      <c r="E118" s="26" t="s">
        <v>6</v>
      </c>
      <c r="F118" s="26" t="s">
        <v>7</v>
      </c>
      <c r="G118" s="26" t="s">
        <v>8</v>
      </c>
      <c r="H118" s="26" t="s">
        <v>9</v>
      </c>
      <c r="I118" s="26" t="s">
        <v>10</v>
      </c>
      <c r="J118" s="26" t="s">
        <v>11</v>
      </c>
      <c r="K118" s="24" t="s">
        <v>12</v>
      </c>
      <c r="L118" s="24" t="s">
        <v>13</v>
      </c>
      <c r="M118" s="24" t="s">
        <v>14</v>
      </c>
      <c r="N118" s="24" t="s">
        <v>15</v>
      </c>
      <c r="O118" s="27" t="s">
        <v>16</v>
      </c>
      <c r="P118" s="27" t="s">
        <v>17</v>
      </c>
      <c r="Q118" s="27" t="s">
        <v>18</v>
      </c>
      <c r="R118" s="27" t="s">
        <v>19</v>
      </c>
      <c r="S118" s="24" t="s">
        <v>20</v>
      </c>
      <c r="T118" s="24" t="s">
        <v>21</v>
      </c>
      <c r="U118" s="24" t="s">
        <v>22</v>
      </c>
      <c r="V118" s="24" t="s">
        <v>23</v>
      </c>
      <c r="W118" s="24" t="s">
        <v>32</v>
      </c>
      <c r="X118" s="24" t="s">
        <v>33</v>
      </c>
      <c r="Y118" s="24" t="s">
        <v>34</v>
      </c>
      <c r="Z118" s="24" t="s">
        <v>35</v>
      </c>
      <c r="AA118" s="24" t="s">
        <v>36</v>
      </c>
      <c r="AB118" s="24" t="s">
        <v>37</v>
      </c>
      <c r="AC118" s="39" t="s">
        <v>38</v>
      </c>
      <c r="AD118" s="43" t="s">
        <v>39</v>
      </c>
      <c r="AE118" s="46" t="s">
        <v>40</v>
      </c>
      <c r="AF118" s="46" t="s">
        <v>41</v>
      </c>
      <c r="AG118" s="46" t="s">
        <v>42</v>
      </c>
      <c r="AH118" s="46" t="s">
        <v>43</v>
      </c>
      <c r="AI118" s="46" t="s">
        <v>44</v>
      </c>
      <c r="AJ118" s="46" t="s">
        <v>45</v>
      </c>
      <c r="AK118" s="46" t="s">
        <v>46</v>
      </c>
      <c r="AL118" s="46" t="s">
        <v>47</v>
      </c>
      <c r="AM118" s="46" t="s">
        <v>48</v>
      </c>
      <c r="AN118" s="46" t="s">
        <v>49</v>
      </c>
      <c r="AO118" s="46" t="s">
        <v>50</v>
      </c>
      <c r="AP118" s="46" t="s">
        <v>51</v>
      </c>
      <c r="AQ118" s="46" t="s">
        <v>52</v>
      </c>
      <c r="AR118" s="46" t="s">
        <v>53</v>
      </c>
      <c r="AS118" s="46" t="s">
        <v>54</v>
      </c>
      <c r="AT118" s="46" t="s">
        <v>55</v>
      </c>
      <c r="AU118" s="46" t="s">
        <v>56</v>
      </c>
      <c r="AV118" s="46" t="s">
        <v>57</v>
      </c>
      <c r="AW118" s="46" t="s">
        <v>58</v>
      </c>
      <c r="AX118" s="46" t="s">
        <v>59</v>
      </c>
      <c r="AY118" s="1"/>
      <c r="AZ118" s="1"/>
      <c r="BA118" s="1"/>
      <c r="BB118" s="1"/>
      <c r="BC118" s="1"/>
      <c r="BD118" s="2"/>
      <c r="BE118" s="2"/>
      <c r="BF118" s="2"/>
    </row>
    <row r="119" spans="2:62" s="15" customFormat="1" x14ac:dyDescent="0.3">
      <c r="B119" s="4" t="s">
        <v>1</v>
      </c>
      <c r="K119" s="1"/>
      <c r="L119" s="1"/>
      <c r="M119" s="1"/>
      <c r="N119" s="1"/>
      <c r="O119" s="1"/>
      <c r="P119" s="1"/>
      <c r="Q119" s="1"/>
      <c r="R119" s="1"/>
      <c r="AU119" s="1"/>
      <c r="AV119" s="1"/>
      <c r="AW119" s="1"/>
      <c r="AX119" s="1"/>
      <c r="AY119" s="1"/>
      <c r="AZ119" s="1"/>
      <c r="BA119" s="1"/>
      <c r="BB119" s="1"/>
      <c r="BC119" s="1"/>
      <c r="BD119" s="2"/>
      <c r="BE119" s="2"/>
      <c r="BF119" s="2"/>
    </row>
    <row r="120" spans="2:62" s="15" customFormat="1" x14ac:dyDescent="0.3">
      <c r="B120" s="5" t="s">
        <v>2</v>
      </c>
      <c r="C120" s="20">
        <v>2325</v>
      </c>
      <c r="D120" s="20">
        <v>2731</v>
      </c>
      <c r="E120" s="20">
        <v>3076</v>
      </c>
      <c r="F120" s="20">
        <v>3638</v>
      </c>
      <c r="G120" s="8">
        <v>4136</v>
      </c>
      <c r="H120" s="8">
        <v>4516</v>
      </c>
      <c r="I120" s="11">
        <v>4774</v>
      </c>
      <c r="J120" s="11">
        <v>5205</v>
      </c>
      <c r="K120" s="21">
        <v>5685</v>
      </c>
      <c r="L120" s="19">
        <v>6144</v>
      </c>
      <c r="M120" s="19">
        <v>6634</v>
      </c>
      <c r="N120" s="19">
        <v>7105</v>
      </c>
      <c r="O120" s="19">
        <v>7607</v>
      </c>
      <c r="P120" s="19">
        <v>8080</v>
      </c>
      <c r="Q120" s="19">
        <v>8753</v>
      </c>
      <c r="R120" s="19">
        <v>9265</v>
      </c>
      <c r="S120" s="19">
        <v>10002</v>
      </c>
      <c r="T120" s="22">
        <v>10550</v>
      </c>
      <c r="U120" s="19">
        <v>10828</v>
      </c>
      <c r="V120" s="19">
        <v>11114</v>
      </c>
      <c r="W120" s="19">
        <v>11307</v>
      </c>
      <c r="X120" s="19">
        <v>11412</v>
      </c>
      <c r="Y120" s="19">
        <v>11457</v>
      </c>
      <c r="Z120" s="28">
        <v>11499</v>
      </c>
      <c r="AA120" s="19">
        <v>11558</v>
      </c>
      <c r="AB120" s="19">
        <v>11590</v>
      </c>
      <c r="AC120" s="19">
        <v>11587</v>
      </c>
      <c r="AD120" s="1">
        <v>11603</v>
      </c>
      <c r="AE120" s="19">
        <v>11603</v>
      </c>
      <c r="AF120" s="19">
        <v>11629</v>
      </c>
      <c r="AG120" s="19">
        <v>11631</v>
      </c>
      <c r="AH120" s="19">
        <v>11631</v>
      </c>
      <c r="AI120" s="19">
        <v>11633</v>
      </c>
      <c r="AJ120" s="19">
        <v>11642</v>
      </c>
      <c r="AK120" s="19">
        <v>11644</v>
      </c>
      <c r="AL120" s="19">
        <v>11644</v>
      </c>
      <c r="AM120" s="19">
        <v>11646</v>
      </c>
      <c r="AN120" s="60">
        <v>11636</v>
      </c>
      <c r="AO120" s="60">
        <v>11649</v>
      </c>
      <c r="AP120" s="19">
        <v>11635</v>
      </c>
      <c r="AQ120" s="19">
        <v>11647</v>
      </c>
      <c r="AR120" s="19">
        <v>11649</v>
      </c>
      <c r="AS120" s="19">
        <v>11651</v>
      </c>
      <c r="AT120" s="19">
        <v>11651</v>
      </c>
      <c r="AU120" s="19">
        <v>11651</v>
      </c>
      <c r="AV120" s="19">
        <v>11656</v>
      </c>
      <c r="AW120" s="19">
        <v>11663</v>
      </c>
      <c r="AX120" s="19">
        <v>11685</v>
      </c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</row>
    <row r="121" spans="2:62" s="15" customFormat="1" x14ac:dyDescent="0.3">
      <c r="B121" s="5" t="s">
        <v>3</v>
      </c>
      <c r="C121" s="13">
        <v>15.1</v>
      </c>
      <c r="D121" s="13">
        <v>17.5</v>
      </c>
      <c r="E121" s="13">
        <v>19.7</v>
      </c>
      <c r="F121" s="13">
        <v>23.5</v>
      </c>
      <c r="G121" s="12">
        <v>27.2</v>
      </c>
      <c r="H121" s="12">
        <v>29.9</v>
      </c>
      <c r="I121" s="14">
        <v>31.5</v>
      </c>
      <c r="J121" s="14">
        <v>34.700000000000003</v>
      </c>
      <c r="K121" s="12">
        <v>37.72</v>
      </c>
      <c r="L121" s="16">
        <v>41.2</v>
      </c>
      <c r="M121" s="12">
        <v>44.5</v>
      </c>
      <c r="N121" s="16">
        <v>47.6</v>
      </c>
      <c r="O121" s="16">
        <v>51.68</v>
      </c>
      <c r="P121" s="16">
        <v>55.45</v>
      </c>
      <c r="Q121" s="16">
        <v>60.16</v>
      </c>
      <c r="R121" s="16">
        <v>64.3</v>
      </c>
      <c r="S121" s="16">
        <v>70.144999999999996</v>
      </c>
      <c r="T121" s="15">
        <v>74.400000000000006</v>
      </c>
      <c r="U121" s="16">
        <v>76.667000000000002</v>
      </c>
      <c r="V121" s="16">
        <v>80</v>
      </c>
      <c r="W121" s="16">
        <v>82.33</v>
      </c>
      <c r="X121" s="16">
        <v>83.99</v>
      </c>
      <c r="Y121" s="16">
        <v>84.986312999999996</v>
      </c>
      <c r="Z121" s="16">
        <v>85.602119999999999</v>
      </c>
      <c r="AA121" s="16">
        <v>86.224999999999994</v>
      </c>
      <c r="AB121" s="16">
        <v>86.5</v>
      </c>
      <c r="AC121" s="16">
        <v>87.221000000000004</v>
      </c>
      <c r="AD121" s="1">
        <v>87.3</v>
      </c>
      <c r="AE121" s="16">
        <v>87.6</v>
      </c>
      <c r="AF121" s="16">
        <v>87.88</v>
      </c>
      <c r="AG121" s="16">
        <v>87.953000000000003</v>
      </c>
      <c r="AH121" s="16">
        <v>88.12</v>
      </c>
      <c r="AI121" s="16">
        <v>88.21</v>
      </c>
      <c r="AJ121" s="16">
        <v>88.3</v>
      </c>
      <c r="AK121" s="16">
        <v>88.3</v>
      </c>
      <c r="AL121" s="16">
        <v>88.3</v>
      </c>
      <c r="AM121" s="16">
        <v>88.3</v>
      </c>
      <c r="AN121" s="16">
        <v>88.1</v>
      </c>
      <c r="AO121" s="60">
        <v>88.2</v>
      </c>
      <c r="AP121" s="16">
        <v>88.2</v>
      </c>
      <c r="AQ121" s="16">
        <v>88.3</v>
      </c>
      <c r="AR121" s="16">
        <v>88.3</v>
      </c>
      <c r="AS121" s="16">
        <v>88.3</v>
      </c>
      <c r="AT121" s="7">
        <v>88.3</v>
      </c>
      <c r="AU121" s="7">
        <v>88.3</v>
      </c>
      <c r="AV121" s="7">
        <v>88.3</v>
      </c>
      <c r="AW121" s="7">
        <v>88.3</v>
      </c>
      <c r="AX121" s="7">
        <v>88.3</v>
      </c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</row>
    <row r="122" spans="2:62" s="15" customFormat="1" x14ac:dyDescent="0.3">
      <c r="B122" s="1"/>
      <c r="C122" s="1"/>
      <c r="D122" s="2"/>
      <c r="M122" s="1"/>
      <c r="N122" s="1"/>
      <c r="O122" s="1"/>
      <c r="P122" s="1"/>
      <c r="Q122" s="1"/>
      <c r="R122" s="1"/>
      <c r="S122" s="1"/>
      <c r="T122" s="1"/>
      <c r="AU122" s="1"/>
      <c r="AV122" s="1"/>
      <c r="AW122" s="1"/>
      <c r="AX122" s="1"/>
      <c r="AY122" s="1"/>
      <c r="AZ122" s="1"/>
      <c r="BA122" s="1"/>
      <c r="BB122" s="1"/>
      <c r="BC122" s="1"/>
      <c r="BD122" s="2"/>
      <c r="BE122" s="2"/>
      <c r="BF122" s="2"/>
    </row>
    <row r="123" spans="2:62" s="15" customFormat="1" x14ac:dyDescent="0.3">
      <c r="B123" s="1"/>
      <c r="C123" s="1"/>
      <c r="D123" s="2"/>
      <c r="M123" s="1"/>
      <c r="N123" s="1"/>
      <c r="O123" s="1"/>
      <c r="P123" s="1"/>
      <c r="Q123" s="1"/>
      <c r="R123" s="1"/>
      <c r="S123" s="1"/>
      <c r="T123" s="1"/>
      <c r="AU123" s="1"/>
      <c r="AV123" s="1"/>
      <c r="AW123" s="1"/>
      <c r="AX123" s="1"/>
      <c r="AY123" s="1"/>
      <c r="AZ123" s="1"/>
      <c r="BA123" s="1"/>
      <c r="BB123" s="1"/>
      <c r="BC123" s="1"/>
      <c r="BD123" s="2"/>
      <c r="BE123" s="2"/>
      <c r="BF123" s="2"/>
    </row>
    <row r="124" spans="2:62" s="15" customFormat="1" x14ac:dyDescent="0.3">
      <c r="B124" s="1"/>
      <c r="C124" s="1"/>
      <c r="D124" s="2"/>
      <c r="M124" s="1"/>
      <c r="N124" s="1"/>
      <c r="O124" s="1"/>
      <c r="P124" s="1"/>
      <c r="Q124" s="1"/>
      <c r="R124" s="1"/>
      <c r="S124" s="1"/>
      <c r="T124" s="1"/>
      <c r="AU124" s="1"/>
      <c r="AV124" s="1"/>
      <c r="AW124" s="1"/>
      <c r="AX124" s="1"/>
      <c r="AY124" s="1"/>
      <c r="AZ124" s="1"/>
      <c r="BA124" s="1"/>
      <c r="BB124" s="1"/>
      <c r="BC124" s="1"/>
      <c r="BD124" s="2"/>
      <c r="BE124" s="2"/>
      <c r="BF124" s="2"/>
    </row>
    <row r="125" spans="2:62" s="15" customFormat="1" x14ac:dyDescent="0.3">
      <c r="B125" s="1"/>
      <c r="C125" s="1"/>
      <c r="D125" s="2"/>
      <c r="M125" s="1"/>
      <c r="N125" s="1"/>
      <c r="O125" s="1"/>
      <c r="P125" s="1"/>
      <c r="Q125" s="1"/>
      <c r="R125" s="1"/>
      <c r="S125" s="1"/>
      <c r="T125" s="1"/>
      <c r="AU125" s="1"/>
      <c r="AV125" s="1"/>
      <c r="AW125" s="1"/>
      <c r="AX125" s="1"/>
      <c r="AY125" s="1"/>
      <c r="AZ125" s="1"/>
      <c r="BA125" s="1"/>
      <c r="BB125" s="1"/>
      <c r="BC125" s="1"/>
      <c r="BD125" s="2"/>
      <c r="BE125" s="2"/>
      <c r="BF125" s="2"/>
    </row>
    <row r="126" spans="2:62" s="15" customFormat="1" x14ac:dyDescent="0.3">
      <c r="B126" s="1"/>
      <c r="C126" s="1"/>
      <c r="D126" s="2"/>
      <c r="M126" s="1"/>
      <c r="N126" s="1"/>
      <c r="O126" s="1"/>
      <c r="P126" s="1"/>
      <c r="Q126" s="1"/>
      <c r="R126" s="1"/>
      <c r="S126" s="1"/>
      <c r="T126" s="1"/>
      <c r="AU126" s="1"/>
      <c r="AV126" s="1"/>
      <c r="AW126" s="1"/>
      <c r="AX126" s="1"/>
      <c r="AY126" s="1"/>
      <c r="AZ126" s="1"/>
      <c r="BA126" s="1"/>
      <c r="BB126" s="1"/>
      <c r="BC126" s="1"/>
      <c r="BD126" s="2"/>
      <c r="BE126" s="2"/>
      <c r="BF126" s="2"/>
    </row>
    <row r="127" spans="2:62" s="15" customFormat="1" x14ac:dyDescent="0.3">
      <c r="B127" s="1"/>
      <c r="C127" s="1"/>
      <c r="D127" s="2"/>
      <c r="M127" s="1"/>
      <c r="N127" s="1"/>
      <c r="O127" s="1"/>
      <c r="P127" s="1"/>
      <c r="Q127" s="1"/>
      <c r="R127" s="1"/>
      <c r="S127" s="1"/>
      <c r="T127" s="1"/>
      <c r="AE127" s="17"/>
      <c r="AU127" s="1"/>
      <c r="AV127" s="1"/>
      <c r="AW127" s="1"/>
      <c r="AX127" s="1"/>
      <c r="AY127" s="1"/>
      <c r="AZ127" s="1"/>
      <c r="BA127" s="1"/>
      <c r="BB127" s="1"/>
      <c r="BC127" s="1"/>
      <c r="BD127" s="2"/>
      <c r="BE127" s="2"/>
      <c r="BF127" s="2"/>
    </row>
    <row r="128" spans="2:62" s="15" customFormat="1" x14ac:dyDescent="0.3">
      <c r="B128" s="1"/>
      <c r="C128" s="1"/>
      <c r="D128" s="2"/>
      <c r="M128" s="1"/>
      <c r="N128" s="1"/>
      <c r="O128" s="1"/>
      <c r="P128" s="1"/>
      <c r="Q128" s="1"/>
      <c r="R128" s="1"/>
      <c r="S128" s="1"/>
      <c r="T128" s="1"/>
      <c r="AU128" s="1"/>
      <c r="AV128" s="1"/>
      <c r="AW128" s="1"/>
      <c r="AX128" s="1"/>
      <c r="AY128" s="1"/>
      <c r="AZ128" s="1"/>
      <c r="BA128" s="1"/>
      <c r="BB128" s="1"/>
      <c r="BC128" s="1"/>
      <c r="BD128" s="2"/>
      <c r="BE128" s="2"/>
      <c r="BF128" s="2"/>
    </row>
    <row r="129" spans="2:58" s="15" customFormat="1" x14ac:dyDescent="0.3">
      <c r="B129" s="1"/>
      <c r="C129" s="1"/>
      <c r="D129" s="2"/>
      <c r="M129" s="1"/>
      <c r="N129" s="1"/>
      <c r="O129" s="1"/>
      <c r="P129" s="1"/>
      <c r="Q129" s="1"/>
      <c r="R129" s="1"/>
      <c r="S129" s="1"/>
      <c r="T129" s="1"/>
      <c r="AU129" s="1"/>
      <c r="AV129" s="1"/>
      <c r="AW129" s="1"/>
      <c r="AX129" s="1"/>
      <c r="AY129" s="1"/>
      <c r="AZ129" s="1"/>
      <c r="BA129" s="1"/>
      <c r="BB129" s="1"/>
      <c r="BC129" s="1"/>
      <c r="BD129" s="2"/>
      <c r="BE129" s="2"/>
      <c r="BF129" s="2"/>
    </row>
    <row r="130" spans="2:58" s="15" customFormat="1" x14ac:dyDescent="0.3">
      <c r="B130" s="1"/>
      <c r="C130" s="1"/>
      <c r="D130" s="2"/>
      <c r="M130" s="1"/>
      <c r="N130" s="1"/>
      <c r="O130" s="1"/>
      <c r="P130" s="1"/>
      <c r="Q130" s="1"/>
      <c r="R130" s="1"/>
      <c r="S130" s="1"/>
      <c r="T130" s="1"/>
      <c r="AU130" s="1"/>
      <c r="AV130" s="1"/>
      <c r="AW130" s="1"/>
      <c r="AX130" s="1"/>
      <c r="AY130" s="1"/>
      <c r="AZ130" s="1"/>
      <c r="BA130" s="1"/>
      <c r="BB130" s="1"/>
      <c r="BC130" s="1"/>
      <c r="BD130" s="2"/>
      <c r="BE130" s="2"/>
      <c r="BF130" s="2"/>
    </row>
    <row r="131" spans="2:58" s="15" customFormat="1" x14ac:dyDescent="0.3">
      <c r="B131" s="1"/>
      <c r="C131" s="1"/>
      <c r="D131" s="2"/>
      <c r="M131" s="1"/>
      <c r="N131" s="1"/>
      <c r="O131" s="1"/>
      <c r="P131" s="1"/>
      <c r="Q131" s="1"/>
      <c r="R131" s="1"/>
      <c r="S131" s="1"/>
      <c r="T131" s="1"/>
      <c r="AU131" s="1"/>
      <c r="AV131" s="1"/>
      <c r="AW131" s="1"/>
      <c r="AX131" s="1"/>
      <c r="AY131" s="1"/>
      <c r="AZ131" s="1"/>
      <c r="BA131" s="1"/>
      <c r="BB131" s="1"/>
      <c r="BC131" s="1"/>
      <c r="BD131" s="2"/>
      <c r="BE131" s="2"/>
      <c r="BF131" s="2"/>
    </row>
    <row r="132" spans="2:58" s="15" customFormat="1" x14ac:dyDescent="0.3">
      <c r="B132" s="1"/>
      <c r="C132" s="1"/>
      <c r="D132" s="2"/>
      <c r="M132" s="1"/>
      <c r="N132" s="1"/>
      <c r="O132" s="1"/>
      <c r="P132" s="1"/>
      <c r="Q132" s="1"/>
      <c r="R132" s="1"/>
      <c r="S132" s="1"/>
      <c r="T132" s="1"/>
      <c r="AU132" s="1"/>
      <c r="AV132" s="1"/>
      <c r="AW132" s="1"/>
      <c r="AX132" s="1"/>
      <c r="AY132" s="1"/>
      <c r="AZ132" s="1"/>
      <c r="BA132" s="1"/>
      <c r="BB132" s="1"/>
      <c r="BC132" s="1"/>
      <c r="BD132" s="2"/>
      <c r="BE132" s="2"/>
      <c r="BF132" s="2"/>
    </row>
    <row r="133" spans="2:58" s="15" customFormat="1" x14ac:dyDescent="0.3">
      <c r="B133" s="1"/>
      <c r="C133" s="1"/>
      <c r="D133" s="2"/>
      <c r="M133" s="1"/>
      <c r="N133" s="1"/>
      <c r="O133" s="1"/>
      <c r="P133" s="1"/>
      <c r="Q133" s="1"/>
      <c r="R133" s="1"/>
      <c r="S133" s="1"/>
      <c r="T133" s="1"/>
      <c r="AU133" s="1"/>
      <c r="AV133" s="1"/>
      <c r="AW133" s="1"/>
      <c r="AX133" s="1"/>
      <c r="AY133" s="1"/>
      <c r="AZ133" s="1"/>
      <c r="BA133" s="1"/>
      <c r="BB133" s="1"/>
      <c r="BC133" s="1"/>
      <c r="BD133" s="2"/>
      <c r="BE133" s="2"/>
      <c r="BF133" s="2"/>
    </row>
    <row r="134" spans="2:58" s="15" customFormat="1" x14ac:dyDescent="0.3">
      <c r="B134" s="1"/>
      <c r="C134" s="1"/>
      <c r="D134" s="2"/>
      <c r="M134" s="1"/>
      <c r="N134" s="1"/>
      <c r="O134" s="1"/>
      <c r="P134" s="1"/>
      <c r="Q134" s="1"/>
      <c r="R134" s="1"/>
      <c r="S134" s="1"/>
      <c r="T134" s="1"/>
      <c r="AU134" s="1"/>
      <c r="AV134" s="1"/>
      <c r="AW134" s="1"/>
      <c r="AX134" s="1"/>
      <c r="AY134" s="1"/>
      <c r="AZ134" s="1"/>
      <c r="BA134" s="1"/>
      <c r="BB134" s="1"/>
      <c r="BC134" s="1"/>
      <c r="BD134" s="2"/>
      <c r="BE134" s="2"/>
      <c r="BF134" s="2"/>
    </row>
    <row r="135" spans="2:58" s="15" customFormat="1" x14ac:dyDescent="0.3">
      <c r="B135" s="1"/>
      <c r="C135" s="1"/>
      <c r="D135" s="2"/>
      <c r="M135" s="1"/>
      <c r="N135" s="1"/>
      <c r="O135" s="1"/>
      <c r="P135" s="1"/>
      <c r="Q135" s="1"/>
      <c r="R135" s="1"/>
      <c r="S135" s="1"/>
      <c r="T135" s="1"/>
      <c r="AU135" s="1"/>
      <c r="AV135" s="1"/>
      <c r="AW135" s="1"/>
      <c r="AX135" s="1"/>
      <c r="AY135" s="1"/>
      <c r="AZ135" s="1"/>
      <c r="BA135" s="1"/>
      <c r="BB135" s="1"/>
      <c r="BC135" s="1"/>
      <c r="BD135" s="2"/>
      <c r="BE135" s="2"/>
      <c r="BF135" s="2"/>
    </row>
    <row r="136" spans="2:58" s="15" customFormat="1" x14ac:dyDescent="0.3">
      <c r="B136" s="1"/>
      <c r="C136" s="1"/>
      <c r="D136" s="2"/>
      <c r="M136" s="1"/>
      <c r="N136" s="1"/>
      <c r="O136" s="1"/>
      <c r="P136" s="1"/>
      <c r="Q136" s="1"/>
      <c r="R136" s="1"/>
      <c r="S136" s="1"/>
      <c r="T136" s="1"/>
      <c r="AU136" s="1"/>
      <c r="AV136" s="1"/>
      <c r="AW136" s="1"/>
      <c r="AX136" s="1"/>
      <c r="AY136" s="1"/>
      <c r="AZ136" s="1"/>
      <c r="BA136" s="1"/>
      <c r="BB136" s="1"/>
      <c r="BC136" s="1"/>
      <c r="BD136" s="2"/>
      <c r="BE136" s="2"/>
      <c r="BF136" s="2"/>
    </row>
    <row r="137" spans="2:58" s="15" customFormat="1" x14ac:dyDescent="0.3">
      <c r="B137" s="1"/>
      <c r="C137" s="1"/>
      <c r="D137" s="2"/>
      <c r="M137" s="1"/>
      <c r="N137" s="1"/>
      <c r="O137" s="1"/>
      <c r="P137" s="1"/>
      <c r="Q137" s="1"/>
      <c r="R137" s="1"/>
      <c r="S137" s="1"/>
      <c r="T137" s="1"/>
      <c r="AU137" s="1"/>
      <c r="AV137" s="1"/>
      <c r="AW137" s="1"/>
      <c r="AX137" s="1"/>
      <c r="AY137" s="1"/>
      <c r="AZ137" s="1"/>
      <c r="BA137" s="1"/>
      <c r="BB137" s="1"/>
      <c r="BC137" s="1"/>
      <c r="BD137" s="2"/>
      <c r="BE137" s="2"/>
      <c r="BF137" s="2"/>
    </row>
    <row r="140" spans="2:58" ht="17.399999999999999" x14ac:dyDescent="0.3">
      <c r="B140" s="18" t="s">
        <v>30</v>
      </c>
      <c r="C140" s="23">
        <v>2005</v>
      </c>
      <c r="D140" s="23">
        <v>2006</v>
      </c>
      <c r="E140" s="23">
        <v>2007</v>
      </c>
      <c r="F140" s="23">
        <v>2008</v>
      </c>
      <c r="G140" s="25">
        <v>2009</v>
      </c>
      <c r="H140" s="25">
        <v>2010</v>
      </c>
      <c r="I140" s="25">
        <v>2011</v>
      </c>
      <c r="J140" s="23">
        <v>2012</v>
      </c>
      <c r="K140" s="23">
        <v>2013</v>
      </c>
      <c r="L140" s="23">
        <v>2014</v>
      </c>
      <c r="M140" s="23">
        <v>2015</v>
      </c>
      <c r="N140" s="23">
        <v>2016</v>
      </c>
      <c r="O140" s="32">
        <v>2017</v>
      </c>
      <c r="P140" s="48">
        <v>2018</v>
      </c>
      <c r="Q140" s="32">
        <v>2019</v>
      </c>
      <c r="R140" s="32">
        <v>2020</v>
      </c>
      <c r="S140" s="32">
        <v>2021</v>
      </c>
      <c r="T140" s="66">
        <v>2022</v>
      </c>
      <c r="U140" s="29">
        <v>2023</v>
      </c>
    </row>
    <row r="141" spans="2:58" ht="15.6" x14ac:dyDescent="0.3">
      <c r="B141" s="3"/>
      <c r="C141" s="9" t="s">
        <v>0</v>
      </c>
      <c r="D141" s="9" t="s">
        <v>0</v>
      </c>
      <c r="E141" s="9" t="s">
        <v>0</v>
      </c>
      <c r="F141" s="9" t="s">
        <v>0</v>
      </c>
      <c r="G141" s="3" t="s">
        <v>0</v>
      </c>
      <c r="H141" s="3" t="s">
        <v>0</v>
      </c>
      <c r="I141" s="3" t="s">
        <v>0</v>
      </c>
      <c r="J141" s="9" t="s">
        <v>0</v>
      </c>
      <c r="K141" s="9" t="s">
        <v>0</v>
      </c>
      <c r="L141" s="9" t="s">
        <v>0</v>
      </c>
      <c r="M141" s="9" t="s">
        <v>0</v>
      </c>
      <c r="N141" s="9" t="s">
        <v>0</v>
      </c>
      <c r="O141" s="9" t="s">
        <v>0</v>
      </c>
      <c r="P141" s="9" t="s">
        <v>0</v>
      </c>
      <c r="Q141" s="9" t="s">
        <v>0</v>
      </c>
      <c r="R141" s="9" t="s">
        <v>0</v>
      </c>
      <c r="S141" s="9" t="s">
        <v>0</v>
      </c>
      <c r="T141" s="67" t="s">
        <v>0</v>
      </c>
      <c r="U141" s="67" t="s">
        <v>0</v>
      </c>
    </row>
    <row r="142" spans="2:58" x14ac:dyDescent="0.3">
      <c r="B142" s="4" t="s">
        <v>1</v>
      </c>
      <c r="C142" s="10"/>
      <c r="D142" s="10"/>
      <c r="E142" s="10"/>
      <c r="F142" s="10"/>
      <c r="G142" s="4"/>
      <c r="H142" s="4"/>
      <c r="I142" s="4"/>
      <c r="J142" s="10"/>
      <c r="K142" s="10"/>
      <c r="L142" s="10"/>
      <c r="M142" s="10"/>
      <c r="N142" s="10"/>
      <c r="P142" s="2"/>
    </row>
    <row r="143" spans="2:58" x14ac:dyDescent="0.3">
      <c r="B143" s="5" t="s">
        <v>2</v>
      </c>
      <c r="C143" s="19">
        <v>25</v>
      </c>
      <c r="D143" s="19">
        <v>60</v>
      </c>
      <c r="E143" s="19">
        <v>95</v>
      </c>
      <c r="F143" s="19">
        <v>210</v>
      </c>
      <c r="G143" s="20">
        <v>475</v>
      </c>
      <c r="H143" s="20">
        <v>846</v>
      </c>
      <c r="I143" s="20">
        <v>1649</v>
      </c>
      <c r="J143" s="20">
        <v>3384</v>
      </c>
      <c r="K143" s="11">
        <v>5336</v>
      </c>
      <c r="L143" s="19">
        <v>7416</v>
      </c>
      <c r="M143" s="20">
        <v>9626</v>
      </c>
      <c r="N143" s="19">
        <v>10924</v>
      </c>
      <c r="O143" s="19">
        <f>Z166</f>
        <v>11133</v>
      </c>
      <c r="P143" s="8">
        <f>AD166</f>
        <v>11148</v>
      </c>
      <c r="Q143" s="8">
        <f>AH166</f>
        <v>11146</v>
      </c>
      <c r="R143" s="8">
        <v>11124</v>
      </c>
      <c r="S143" s="28">
        <v>11124</v>
      </c>
      <c r="T143" s="6">
        <f>AT166</f>
        <v>11093</v>
      </c>
      <c r="U143" s="17">
        <f>AX166</f>
        <v>11100</v>
      </c>
      <c r="V143" s="6">
        <f>BB166</f>
        <v>0</v>
      </c>
      <c r="W143" s="17">
        <f>BF166</f>
        <v>0</v>
      </c>
      <c r="X143" s="17">
        <f>BJ166</f>
        <v>0</v>
      </c>
    </row>
    <row r="144" spans="2:58" x14ac:dyDescent="0.3">
      <c r="B144" s="5" t="s">
        <v>3</v>
      </c>
      <c r="C144" s="12">
        <v>0.11</v>
      </c>
      <c r="D144" s="12">
        <v>0.40799999999999997</v>
      </c>
      <c r="E144" s="12">
        <v>0.67200000000000004</v>
      </c>
      <c r="F144" s="12">
        <v>1.46</v>
      </c>
      <c r="G144" s="12">
        <v>3.4489999999999998</v>
      </c>
      <c r="H144" s="12">
        <v>5.7119999999999997</v>
      </c>
      <c r="I144" s="13">
        <v>10.243</v>
      </c>
      <c r="J144" s="13">
        <v>20.3</v>
      </c>
      <c r="K144" s="16">
        <v>32.700000000000003</v>
      </c>
      <c r="L144" s="16">
        <v>45.7</v>
      </c>
      <c r="M144" s="13">
        <v>59.99</v>
      </c>
      <c r="N144" s="16">
        <v>69.599999999999994</v>
      </c>
      <c r="O144" s="16">
        <f>Z167</f>
        <v>73.027000000000001</v>
      </c>
      <c r="P144" s="36">
        <f>AD167</f>
        <v>73.84415700000001</v>
      </c>
      <c r="Q144" s="52">
        <f>AH167</f>
        <v>73.860411999999997</v>
      </c>
      <c r="R144" s="52">
        <v>73.747916999999958</v>
      </c>
      <c r="S144" s="52">
        <v>73.747496999999953</v>
      </c>
      <c r="T144" s="16">
        <f>AT167</f>
        <v>73.5</v>
      </c>
      <c r="U144" s="65">
        <f>AX167</f>
        <v>73.5</v>
      </c>
      <c r="V144" s="16">
        <f>BB167</f>
        <v>0</v>
      </c>
      <c r="W144" s="65">
        <f>BF167</f>
        <v>0</v>
      </c>
      <c r="X144" s="65">
        <f>BJ167</f>
        <v>0</v>
      </c>
    </row>
    <row r="163" spans="2:62" ht="17.399999999999999" x14ac:dyDescent="0.3">
      <c r="B163" s="18"/>
      <c r="C163" s="71">
        <v>2012</v>
      </c>
      <c r="D163" s="72"/>
      <c r="E163" s="72"/>
      <c r="F163" s="73"/>
      <c r="G163" s="71">
        <v>2013</v>
      </c>
      <c r="H163" s="74"/>
      <c r="I163" s="74"/>
      <c r="J163" s="75"/>
      <c r="K163" s="68">
        <v>2014</v>
      </c>
      <c r="L163" s="69"/>
      <c r="M163" s="69"/>
      <c r="N163" s="70"/>
      <c r="O163" s="68">
        <v>2015</v>
      </c>
      <c r="P163" s="69"/>
      <c r="Q163" s="69"/>
      <c r="R163" s="70"/>
      <c r="S163" s="68">
        <v>2016</v>
      </c>
      <c r="T163" s="69"/>
      <c r="U163" s="69"/>
      <c r="V163" s="70"/>
      <c r="W163" s="68">
        <v>2017</v>
      </c>
      <c r="X163" s="69"/>
      <c r="Y163" s="69"/>
      <c r="Z163" s="70"/>
      <c r="AA163" s="68">
        <v>2018</v>
      </c>
      <c r="AB163" s="69"/>
      <c r="AC163" s="69"/>
      <c r="AD163" s="70"/>
      <c r="AE163" s="68">
        <v>2019</v>
      </c>
      <c r="AF163" s="69"/>
      <c r="AG163" s="69"/>
      <c r="AH163" s="70"/>
      <c r="AI163" s="68">
        <v>2020</v>
      </c>
      <c r="AJ163" s="69"/>
      <c r="AK163" s="69"/>
      <c r="AL163" s="70"/>
      <c r="AM163" s="68">
        <v>2021</v>
      </c>
      <c r="AN163" s="69"/>
      <c r="AO163" s="69"/>
      <c r="AP163" s="70"/>
      <c r="AQ163" s="68">
        <v>2022</v>
      </c>
      <c r="AR163" s="69"/>
      <c r="AS163" s="69"/>
      <c r="AT163" s="70"/>
      <c r="AU163" s="68">
        <v>2023</v>
      </c>
      <c r="AV163" s="69"/>
      <c r="AW163" s="69"/>
      <c r="AX163" s="70"/>
      <c r="AY163" s="68">
        <v>2024</v>
      </c>
      <c r="AZ163" s="69"/>
      <c r="BA163" s="69"/>
      <c r="BB163" s="70"/>
      <c r="BC163" s="68">
        <v>2025</v>
      </c>
      <c r="BD163" s="69"/>
      <c r="BE163" s="69"/>
      <c r="BF163" s="70"/>
      <c r="BG163" s="68">
        <v>2026</v>
      </c>
      <c r="BH163" s="69"/>
      <c r="BI163" s="69"/>
      <c r="BJ163" s="70"/>
    </row>
    <row r="164" spans="2:62" ht="17.399999999999999" x14ac:dyDescent="0.3">
      <c r="B164" s="3" t="s">
        <v>31</v>
      </c>
      <c r="C164" s="26" t="s">
        <v>4</v>
      </c>
      <c r="D164" s="26" t="s">
        <v>5</v>
      </c>
      <c r="E164" s="26" t="s">
        <v>6</v>
      </c>
      <c r="F164" s="26" t="s">
        <v>7</v>
      </c>
      <c r="G164" s="26" t="s">
        <v>8</v>
      </c>
      <c r="H164" s="26" t="s">
        <v>9</v>
      </c>
      <c r="I164" s="26" t="s">
        <v>10</v>
      </c>
      <c r="J164" s="26" t="s">
        <v>11</v>
      </c>
      <c r="K164" s="24" t="s">
        <v>12</v>
      </c>
      <c r="L164" s="24" t="s">
        <v>13</v>
      </c>
      <c r="M164" s="24" t="s">
        <v>14</v>
      </c>
      <c r="N164" s="24" t="s">
        <v>15</v>
      </c>
      <c r="O164" s="27" t="s">
        <v>16</v>
      </c>
      <c r="P164" s="27" t="s">
        <v>17</v>
      </c>
      <c r="Q164" s="27" t="s">
        <v>18</v>
      </c>
      <c r="R164" s="27" t="s">
        <v>19</v>
      </c>
      <c r="S164" s="24" t="s">
        <v>20</v>
      </c>
      <c r="T164" s="24" t="s">
        <v>21</v>
      </c>
      <c r="U164" s="24" t="s">
        <v>22</v>
      </c>
      <c r="V164" s="24" t="s">
        <v>23</v>
      </c>
      <c r="W164" s="24" t="s">
        <v>32</v>
      </c>
      <c r="X164" s="24" t="s">
        <v>33</v>
      </c>
      <c r="Y164" s="31" t="s">
        <v>34</v>
      </c>
      <c r="Z164" s="35" t="s">
        <v>35</v>
      </c>
      <c r="AA164" s="24" t="s">
        <v>36</v>
      </c>
      <c r="AB164" s="24" t="s">
        <v>37</v>
      </c>
      <c r="AC164" s="39" t="s">
        <v>38</v>
      </c>
      <c r="AD164" s="43" t="s">
        <v>39</v>
      </c>
      <c r="AE164" s="46" t="s">
        <v>40</v>
      </c>
      <c r="AF164" s="46" t="s">
        <v>41</v>
      </c>
      <c r="AG164" s="46" t="s">
        <v>42</v>
      </c>
      <c r="AH164" s="46" t="s">
        <v>43</v>
      </c>
      <c r="AI164" s="46" t="s">
        <v>44</v>
      </c>
      <c r="AJ164" s="46" t="s">
        <v>45</v>
      </c>
      <c r="AK164" s="46" t="s">
        <v>46</v>
      </c>
      <c r="AL164" s="46" t="s">
        <v>47</v>
      </c>
      <c r="AM164" s="46" t="s">
        <v>48</v>
      </c>
      <c r="AN164" s="46" t="s">
        <v>49</v>
      </c>
      <c r="AO164" s="46" t="s">
        <v>50</v>
      </c>
      <c r="AP164" s="46" t="s">
        <v>51</v>
      </c>
      <c r="AQ164" s="46" t="s">
        <v>52</v>
      </c>
      <c r="AR164" s="46" t="s">
        <v>53</v>
      </c>
      <c r="AS164" s="46" t="s">
        <v>54</v>
      </c>
      <c r="AT164" s="46" t="s">
        <v>55</v>
      </c>
      <c r="AU164" s="46" t="s">
        <v>56</v>
      </c>
      <c r="AV164" s="46" t="s">
        <v>57</v>
      </c>
      <c r="AW164" s="46" t="s">
        <v>58</v>
      </c>
      <c r="AX164" s="46" t="s">
        <v>59</v>
      </c>
    </row>
    <row r="165" spans="2:62" x14ac:dyDescent="0.3">
      <c r="B165" s="4" t="s">
        <v>1</v>
      </c>
      <c r="C165" s="15"/>
      <c r="D165" s="15"/>
      <c r="E165" s="15"/>
      <c r="F165" s="15"/>
      <c r="G165" s="15"/>
      <c r="H165" s="15"/>
      <c r="I165" s="15"/>
      <c r="J165" s="15"/>
      <c r="K165" s="1"/>
      <c r="L165" s="1"/>
      <c r="S165" s="15"/>
      <c r="T165" s="15"/>
      <c r="U165" s="15"/>
      <c r="V165" s="15"/>
      <c r="Z165" s="15"/>
      <c r="AR165" s="15"/>
    </row>
    <row r="166" spans="2:62" x14ac:dyDescent="0.3">
      <c r="B166" s="5" t="s">
        <v>2</v>
      </c>
      <c r="C166" s="20">
        <v>1909</v>
      </c>
      <c r="D166" s="20">
        <v>2139</v>
      </c>
      <c r="E166" s="20">
        <v>2752</v>
      </c>
      <c r="F166" s="20">
        <v>3384</v>
      </c>
      <c r="G166" s="8">
        <v>3901</v>
      </c>
      <c r="H166" s="8">
        <v>4226</v>
      </c>
      <c r="I166" s="11">
        <v>4714</v>
      </c>
      <c r="J166" s="11">
        <v>5336</v>
      </c>
      <c r="K166" s="21">
        <v>5791</v>
      </c>
      <c r="L166" s="19">
        <v>6210</v>
      </c>
      <c r="M166" s="19">
        <v>6723</v>
      </c>
      <c r="N166" s="19">
        <v>7416</v>
      </c>
      <c r="O166" s="19">
        <v>7924</v>
      </c>
      <c r="P166" s="19">
        <v>8424</v>
      </c>
      <c r="Q166" s="19">
        <v>9051</v>
      </c>
      <c r="R166" s="19">
        <v>9626</v>
      </c>
      <c r="S166" s="19">
        <v>10143</v>
      </c>
      <c r="T166" s="22">
        <v>10517</v>
      </c>
      <c r="U166" s="19">
        <v>10766</v>
      </c>
      <c r="V166" s="19">
        <v>10924</v>
      </c>
      <c r="W166" s="19">
        <v>11036</v>
      </c>
      <c r="X166" s="19">
        <v>11074</v>
      </c>
      <c r="Y166" s="19">
        <v>11117</v>
      </c>
      <c r="Z166" s="19">
        <v>11133</v>
      </c>
      <c r="AA166" s="19">
        <v>11138</v>
      </c>
      <c r="AB166" s="19">
        <v>11140</v>
      </c>
      <c r="AC166" s="19">
        <v>11149</v>
      </c>
      <c r="AD166" s="19">
        <v>11148</v>
      </c>
      <c r="AE166" s="19">
        <v>11149</v>
      </c>
      <c r="AF166" s="19">
        <v>11145</v>
      </c>
      <c r="AG166" s="19">
        <v>11146</v>
      </c>
      <c r="AH166" s="19">
        <v>11146</v>
      </c>
      <c r="AI166" s="19">
        <v>11145</v>
      </c>
      <c r="AJ166" s="19">
        <v>11145</v>
      </c>
      <c r="AK166" s="60">
        <v>11145</v>
      </c>
      <c r="AL166" s="19">
        <v>11124</v>
      </c>
      <c r="AM166" s="19">
        <v>11123</v>
      </c>
      <c r="AN166" s="19">
        <v>11122</v>
      </c>
      <c r="AO166" s="60">
        <v>11124</v>
      </c>
      <c r="AP166" s="19">
        <v>11124</v>
      </c>
      <c r="AQ166" s="19">
        <v>11105</v>
      </c>
      <c r="AR166" s="19">
        <v>11105</v>
      </c>
      <c r="AS166" s="19">
        <v>11103</v>
      </c>
      <c r="AT166" s="19">
        <v>11093</v>
      </c>
      <c r="AU166" s="19">
        <v>11069</v>
      </c>
      <c r="AV166" s="19">
        <v>11101</v>
      </c>
      <c r="AW166" s="19">
        <v>11101</v>
      </c>
      <c r="AX166" s="19">
        <v>11100</v>
      </c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</row>
    <row r="167" spans="2:62" x14ac:dyDescent="0.3">
      <c r="B167" s="5" t="s">
        <v>3</v>
      </c>
      <c r="C167" s="13">
        <v>11.6</v>
      </c>
      <c r="D167" s="13">
        <v>12.8</v>
      </c>
      <c r="E167" s="13">
        <v>15.5</v>
      </c>
      <c r="F167" s="13">
        <v>20.3</v>
      </c>
      <c r="G167" s="12">
        <v>24.5</v>
      </c>
      <c r="H167" s="12">
        <v>26.283999999999999</v>
      </c>
      <c r="I167" s="14">
        <v>29.3</v>
      </c>
      <c r="J167" s="14">
        <v>32.700000000000003</v>
      </c>
      <c r="K167" s="12">
        <v>35.75</v>
      </c>
      <c r="L167" s="16">
        <v>38.299999999999997</v>
      </c>
      <c r="M167" s="12">
        <v>41.9</v>
      </c>
      <c r="N167" s="16">
        <v>45.7</v>
      </c>
      <c r="O167" s="16">
        <v>49.1</v>
      </c>
      <c r="P167" s="16">
        <v>52.39</v>
      </c>
      <c r="Q167" s="16">
        <v>56.4</v>
      </c>
      <c r="R167" s="16">
        <v>59.99</v>
      </c>
      <c r="S167" s="16">
        <v>63.45</v>
      </c>
      <c r="T167" s="15">
        <v>66.8</v>
      </c>
      <c r="U167" s="16">
        <v>68.533000000000001</v>
      </c>
      <c r="V167" s="16">
        <v>69.599999999999994</v>
      </c>
      <c r="W167" s="16">
        <v>71.42</v>
      </c>
      <c r="X167" s="16">
        <v>72.09</v>
      </c>
      <c r="Y167" s="16">
        <v>72.77</v>
      </c>
      <c r="Z167" s="16">
        <v>73.027000000000001</v>
      </c>
      <c r="AA167" s="14">
        <f>73282.992/1000</f>
        <v>73.282991999999993</v>
      </c>
      <c r="AB167" s="7">
        <f>73309.712/1000</f>
        <v>73.309712000000005</v>
      </c>
      <c r="AC167" s="7">
        <f>73844.157/1000</f>
        <v>73.84415700000001</v>
      </c>
      <c r="AD167" s="7">
        <f>73844.157/1000</f>
        <v>73.84415700000001</v>
      </c>
      <c r="AE167" s="7">
        <f>73864.777/1000</f>
        <v>73.864777000000004</v>
      </c>
      <c r="AF167" s="7">
        <f>73841.312/1000</f>
        <v>73.841312000000002</v>
      </c>
      <c r="AG167" s="7">
        <f>73850.942/1000</f>
        <v>73.850941999999989</v>
      </c>
      <c r="AH167" s="7">
        <f>73860.412/1000</f>
        <v>73.860411999999997</v>
      </c>
      <c r="AI167" s="7">
        <f>73824.412/1000</f>
        <v>73.824411999999995</v>
      </c>
      <c r="AJ167" s="7">
        <v>73.823021999999952</v>
      </c>
      <c r="AK167" s="7">
        <v>73.83101699999996</v>
      </c>
      <c r="AL167" s="7">
        <v>73.747916999999958</v>
      </c>
      <c r="AM167" s="7">
        <v>73.747496999999953</v>
      </c>
      <c r="AN167" s="7">
        <v>73.7</v>
      </c>
      <c r="AO167" s="7">
        <v>73.7</v>
      </c>
      <c r="AP167" s="7">
        <v>73.7</v>
      </c>
      <c r="AQ167" s="7">
        <v>73.5</v>
      </c>
      <c r="AR167" s="7">
        <v>73.5</v>
      </c>
      <c r="AS167" s="7">
        <v>73.5</v>
      </c>
      <c r="AT167" s="7">
        <v>73.5</v>
      </c>
      <c r="AU167" s="7">
        <v>73.3</v>
      </c>
      <c r="AV167" s="7">
        <v>73.5</v>
      </c>
      <c r="AW167" s="7">
        <v>73.5</v>
      </c>
      <c r="AX167" s="7">
        <v>73.5</v>
      </c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</row>
    <row r="168" spans="2:62" x14ac:dyDescent="0.3">
      <c r="Z168" s="1"/>
    </row>
    <row r="169" spans="2:62" x14ac:dyDescent="0.3">
      <c r="Z169" s="1"/>
    </row>
  </sheetData>
  <mergeCells count="60">
    <mergeCell ref="AU163:AX163"/>
    <mergeCell ref="AY163:BB163"/>
    <mergeCell ref="BC163:BF163"/>
    <mergeCell ref="BG163:BJ163"/>
    <mergeCell ref="AU24:AX24"/>
    <mergeCell ref="AY24:BB24"/>
    <mergeCell ref="BC24:BF24"/>
    <mergeCell ref="BG24:BJ24"/>
    <mergeCell ref="AU70:AX70"/>
    <mergeCell ref="AY70:BB70"/>
    <mergeCell ref="BC70:BF70"/>
    <mergeCell ref="BG70:BJ70"/>
    <mergeCell ref="AU117:AX117"/>
    <mergeCell ref="AY117:BB117"/>
    <mergeCell ref="BC117:BF117"/>
    <mergeCell ref="BG117:BJ117"/>
    <mergeCell ref="C24:F24"/>
    <mergeCell ref="W24:Z24"/>
    <mergeCell ref="AA24:AD24"/>
    <mergeCell ref="G70:J70"/>
    <mergeCell ref="K70:N70"/>
    <mergeCell ref="O70:R70"/>
    <mergeCell ref="S70:V70"/>
    <mergeCell ref="C70:F70"/>
    <mergeCell ref="W70:Z70"/>
    <mergeCell ref="AA70:AD70"/>
    <mergeCell ref="S24:V24"/>
    <mergeCell ref="G24:J24"/>
    <mergeCell ref="C117:F117"/>
    <mergeCell ref="W117:Z117"/>
    <mergeCell ref="G117:J117"/>
    <mergeCell ref="K117:N117"/>
    <mergeCell ref="O117:R117"/>
    <mergeCell ref="S117:V117"/>
    <mergeCell ref="C163:F163"/>
    <mergeCell ref="W163:Z163"/>
    <mergeCell ref="AA163:AD163"/>
    <mergeCell ref="G163:J163"/>
    <mergeCell ref="K163:N163"/>
    <mergeCell ref="O163:R163"/>
    <mergeCell ref="S163:V163"/>
    <mergeCell ref="AI163:AL163"/>
    <mergeCell ref="AI117:AL117"/>
    <mergeCell ref="K24:N24"/>
    <mergeCell ref="O24:R24"/>
    <mergeCell ref="AA117:AD117"/>
    <mergeCell ref="AE70:AH70"/>
    <mergeCell ref="AE117:AH117"/>
    <mergeCell ref="AE163:AH163"/>
    <mergeCell ref="AE24:AH24"/>
    <mergeCell ref="AI24:AL24"/>
    <mergeCell ref="AI70:AL70"/>
    <mergeCell ref="AQ24:AT24"/>
    <mergeCell ref="AQ70:AT70"/>
    <mergeCell ref="AQ117:AT117"/>
    <mergeCell ref="AQ163:AT163"/>
    <mergeCell ref="AM163:AP163"/>
    <mergeCell ref="AM70:AP70"/>
    <mergeCell ref="AM117:AP117"/>
    <mergeCell ref="AM24:AP24"/>
  </mergeCells>
  <phoneticPr fontId="25" type="noConversion"/>
  <pageMargins left="0.7" right="0.7" top="0.75" bottom="0.75" header="0.3" footer="0.3"/>
  <pageSetup paperSize="17" scale="2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EFC7D649105419D514C7461879083" ma:contentTypeVersion="37" ma:contentTypeDescription="Create a new document." ma:contentTypeScope="" ma:versionID="8fbda8c0a550de1666a47f6c446d6335">
  <xsd:schema xmlns:xsd="http://www.w3.org/2001/XMLSchema" xmlns:xs="http://www.w3.org/2001/XMLSchema" xmlns:p="http://schemas.microsoft.com/office/2006/metadata/properties" xmlns:ns1="http://schemas.microsoft.com/sharepoint/v3" xmlns:ns2="f5822c99-9961-48ca-933e-5d90a4aa8158" xmlns:ns3="d308fceb-9ca2-4f99-a260-64602f61e6f4" targetNamespace="http://schemas.microsoft.com/office/2006/metadata/properties" ma:root="true" ma:fieldsID="9f30d14b7a36d20429a3f5328d3adc3b" ns1:_="" ns2:_="" ns3:_="">
    <xsd:import namespace="http://schemas.microsoft.com/sharepoint/v3"/>
    <xsd:import namespace="f5822c99-9961-48ca-933e-5d90a4aa8158"/>
    <xsd:import namespace="d308fceb-9ca2-4f99-a260-64602f61e6f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Reporting_x0020_Area" minOccurs="0"/>
                <xsd:element ref="ns3:Notes0" minOccurs="0"/>
                <xsd:element ref="ns3:ChartList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2c99-9961-48ca-933e-5d90a4aa8158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10" nillable="true" ma:displayName="Information Classification" ma:description="Information Classification (per Information Resource Master Policy 01-04-00)" ma:format="Dropdown" ma:internalName="Confidential_x0020_Classification" ma:readOnly="false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11" nillable="true" ma:displayName="Data Retention Classification" ma:description="Data Retention Classification (per Information Resource Master Policy 01-07-00)" ma:format="Dropdown" ma:internalName="Data_x0020_Retention_x0020_Classification" ma:readOnly="false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2" nillable="true" ma:displayName="Workspaces_ID" ma:internalName="Workspaces_ID" ma:readOnly="false">
      <xsd:simpleType>
        <xsd:restriction base="dms:Text">
          <xsd:maxLength value="255"/>
        </xsd:restriction>
      </xsd:simpleType>
    </xsd:element>
    <xsd:element name="TaxCatchAll" ma:index="20" nillable="true" ma:displayName="Taxonomy Catch All Column" ma:hidden="true" ma:list="{47eccd1a-df23-4c73-bb03-f5981d979894}" ma:internalName="TaxCatchAll" ma:showField="CatchAllData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fceb-9ca2-4f99-a260-64602f61e6f4" elementFormDefault="qualified">
    <xsd:import namespace="http://schemas.microsoft.com/office/2006/documentManagement/types"/>
    <xsd:import namespace="http://schemas.microsoft.com/office/infopath/2007/PartnerControls"/>
    <xsd:element name="Reporting_x0020_Area" ma:index="13" nillable="true" ma:displayName="Reporting Area" ma:default="." ma:description="Reporting Area" ma:format="Dropdown" ma:internalName="Reporting_x0020_Area" ma:readOnly="false">
      <xsd:simpleType>
        <xsd:restriction base="dms:Choice">
          <xsd:enumeration value="."/>
          <xsd:enumeration value="00 References"/>
          <xsd:enumeration value="01 Service Reliability"/>
          <xsd:enumeration value="02 Power Supply and Generation"/>
          <xsd:enumeration value="03 Renewable Energy"/>
          <xsd:enumeration value="04 Customer Service"/>
          <xsd:enumeration value="05 Financial"/>
          <xsd:enumeration value="06 Safety"/>
          <xsd:enumeration value="07 Rates and Revenues"/>
          <xsd:enumeration value="08 Emerging Technologies"/>
        </xsd:restriction>
      </xsd:simpleType>
    </xsd:element>
    <xsd:element name="Notes0" ma:index="14" nillable="true" ma:displayName="Notes" ma:description="Short Note for the Document - Used for shortcut to Chart" ma:internalName="Notes0" ma:readOnly="false">
      <xsd:simpleType>
        <xsd:restriction base="dms:Text">
          <xsd:maxLength value="255"/>
        </xsd:restriction>
      </xsd:simpleType>
    </xsd:element>
    <xsd:element name="ChartList" ma:index="15" nillable="true" ma:displayName="Chart List" ma:description="List of Charts in the Word Document" ma:internalName="ChartList" ma:readOnly="false">
      <xsd:simpleType>
        <xsd:restriction base="dms:Note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55cc815-6a27-4259-a1c5-43c2b30fe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artList xmlns="d308fceb-9ca2-4f99-a260-64602f61e6f4" xsi:nil="true"/>
    <PublishingStartDate xmlns="http://schemas.microsoft.com/sharepoint/v3" xsi:nil="true"/>
    <lcf76f155ced4ddcb4097134ff3c332f xmlns="d308fceb-9ca2-4f99-a260-64602f61e6f4">
      <Terms xmlns="http://schemas.microsoft.com/office/infopath/2007/PartnerControls"/>
    </lcf76f155ced4ddcb4097134ff3c332f>
    <TaxCatchAll xmlns="f5822c99-9961-48ca-933e-5d90a4aa8158" xsi:nil="true"/>
    <Data_x0020_Retention_x0020_Classification xmlns="f5822c99-9961-48ca-933e-5d90a4aa8158" xsi:nil="true"/>
    <Notes0 xmlns="d308fceb-9ca2-4f99-a260-64602f61e6f4" xsi:nil="true"/>
    <Workspaces_ID xmlns="f5822c99-9961-48ca-933e-5d90a4aa8158">1.9.743070</Workspaces_ID>
    <Confidential_x0020_Classification xmlns="f5822c99-9961-48ca-933e-5d90a4aa8158" xsi:nil="true"/>
    <PublishingExpirationDate xmlns="http://schemas.microsoft.com/sharepoint/v3" xsi:nil="true"/>
    <Reporting_x0020_Area xmlns="d308fceb-9ca2-4f99-a260-64602f61e6f4">03 Renewable Energy</Reporting_x0020_Area>
  </documentManagement>
</p:properties>
</file>

<file path=customXml/itemProps1.xml><?xml version="1.0" encoding="utf-8"?>
<ds:datastoreItem xmlns:ds="http://schemas.openxmlformats.org/officeDocument/2006/customXml" ds:itemID="{5BC04066-CEEE-48DF-A0C1-81BEDFF8E2B4}"/>
</file>

<file path=customXml/itemProps2.xml><?xml version="1.0" encoding="utf-8"?>
<ds:datastoreItem xmlns:ds="http://schemas.openxmlformats.org/officeDocument/2006/customXml" ds:itemID="{4F7396BA-1955-429B-81A7-BD0339E6ADAA}"/>
</file>

<file path=customXml/itemProps3.xml><?xml version="1.0" encoding="utf-8"?>
<ds:datastoreItem xmlns:ds="http://schemas.openxmlformats.org/officeDocument/2006/customXml" ds:itemID="{87F54846-665C-4BEB-9748-217458006A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3H NEM 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2024-01-31T01:18:09Z</dcterms:created>
  <dcterms:modified xsi:type="dcterms:W3CDTF">2024-01-31T01:18:26Z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0x010100470EFC7D649105419D514C7461879083</vt:lpwstr>
  </property>
  <property fmtid="{D5CDD505-2E9C-101B-9397-08002B2CF9AE}" pid="4" name="_dlc_DocIdItemGuid">
    <vt:lpwstr>30a8b4a2-3eae-4756-a4b5-c9575a8036b5</vt:lpwstr>
  </property>
  <property fmtid="{D5CDD505-2E9C-101B-9397-08002B2CF9AE}" pid="5" name="URL">
    <vt:lpwstr/>
  </property>
</Properties>
</file>